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U LIEU\CONG KHAI TAI CHINH\CONG KHAI NNS\"/>
    </mc:Choice>
  </mc:AlternateContent>
  <bookViews>
    <workbookView xWindow="0" yWindow="0" windowWidth="20490" windowHeight="6150" firstSheet="1" activeTab="3"/>
  </bookViews>
  <sheets>
    <sheet name="b trú " sheetId="1" r:id="rId1"/>
    <sheet name="BAO MAU" sheetId="2" r:id="rId2"/>
    <sheet name="VAT DUNG BT" sheetId="19" r:id="rId3"/>
    <sheet name="CAN TIN" sheetId="24" r:id="rId4"/>
    <sheet name="GAS NAU" sheetId="23" r:id="rId5"/>
    <sheet name="CONG NAU" sheetId="22" r:id="rId6"/>
    <sheet name="An" sheetId="20" r:id="rId7"/>
    <sheet name="BUOI 2" sheetId="21" r:id="rId8"/>
  </sheets>
  <calcPr calcId="162913"/>
</workbook>
</file>

<file path=xl/calcChain.xml><?xml version="1.0" encoding="utf-8"?>
<calcChain xmlns="http://schemas.openxmlformats.org/spreadsheetml/2006/main">
  <c r="D16" i="24" l="1"/>
  <c r="D17" i="24" s="1"/>
  <c r="D15" i="24"/>
  <c r="D14" i="24"/>
  <c r="B17" i="24"/>
  <c r="B15" i="23" l="1"/>
  <c r="D14" i="23"/>
  <c r="D15" i="23" s="1"/>
  <c r="B15" i="22"/>
  <c r="D14" i="22"/>
  <c r="D15" i="22" s="1"/>
  <c r="D26" i="21"/>
  <c r="D22" i="21"/>
  <c r="D20" i="21"/>
  <c r="D17" i="21"/>
  <c r="D16" i="21"/>
  <c r="D25" i="21"/>
  <c r="D24" i="21"/>
  <c r="B12" i="20"/>
  <c r="D61" i="20"/>
  <c r="D14" i="19"/>
  <c r="D15" i="2"/>
  <c r="D14" i="2"/>
  <c r="E18" i="21" l="1"/>
  <c r="E23" i="21"/>
  <c r="E25" i="21"/>
  <c r="B26" i="21"/>
  <c r="G14" i="21"/>
  <c r="E14" i="21"/>
  <c r="G18" i="21" s="1"/>
  <c r="F14" i="21"/>
  <c r="H28" i="21"/>
  <c r="I28" i="21"/>
  <c r="I14" i="21" l="1"/>
  <c r="B27" i="21" l="1"/>
  <c r="B61" i="20"/>
  <c r="D15" i="19" l="1"/>
  <c r="B15" i="19"/>
  <c r="B16" i="2"/>
  <c r="D16" i="2" l="1"/>
  <c r="D141" i="2"/>
  <c r="B142" i="2" s="1"/>
  <c r="B141" i="2"/>
  <c r="B109" i="2"/>
  <c r="B110" i="2"/>
  <c r="D79" i="2"/>
  <c r="B80" i="2" s="1"/>
  <c r="D48" i="2"/>
  <c r="B49" i="2" s="1"/>
  <c r="B48" i="2"/>
  <c r="D201" i="1" l="1"/>
  <c r="D200" i="1"/>
  <c r="D170" i="1"/>
  <c r="D169" i="1"/>
  <c r="D139" i="1"/>
  <c r="D138" i="1"/>
  <c r="D108" i="1"/>
  <c r="D107" i="1"/>
  <c r="D77" i="1"/>
  <c r="D76" i="1"/>
  <c r="D46" i="1"/>
  <c r="D45" i="1"/>
  <c r="D47" i="1" l="1"/>
  <c r="B47" i="1" s="1"/>
  <c r="B48" i="1" s="1"/>
  <c r="D78" i="1"/>
  <c r="B78" i="1" s="1"/>
  <c r="B79" i="1" s="1"/>
  <c r="D202" i="1"/>
  <c r="B202" i="1" s="1"/>
  <c r="B203" i="1" s="1"/>
  <c r="D109" i="1"/>
  <c r="B109" i="1" s="1"/>
  <c r="B110" i="1" s="1"/>
  <c r="D171" i="1"/>
  <c r="B171" i="1" s="1"/>
  <c r="B172" i="1" s="1"/>
  <c r="D140" i="1"/>
  <c r="B140" i="1" s="1"/>
  <c r="B141" i="1" s="1"/>
  <c r="D15" i="1" l="1"/>
  <c r="D14" i="1"/>
  <c r="D16" i="1" l="1"/>
  <c r="B16" i="1" s="1"/>
  <c r="B17" i="1" s="1"/>
</calcChain>
</file>

<file path=xl/sharedStrings.xml><?xml version="1.0" encoding="utf-8"?>
<sst xmlns="http://schemas.openxmlformats.org/spreadsheetml/2006/main" count="446" uniqueCount="152">
  <si>
    <t>Mẫu CKQ 01</t>
  </si>
  <si>
    <t xml:space="preserve">Phụ lục số 1 </t>
  </si>
  <si>
    <t>Đơn vị: đồng</t>
  </si>
  <si>
    <t>Các khoản thu</t>
  </si>
  <si>
    <t>Số tiền</t>
  </si>
  <si>
    <t>Sử dụng nguồn thu</t>
  </si>
  <si>
    <t>1. Tồn quỹ kỳ trước chuyển sang</t>
  </si>
  <si>
    <t xml:space="preserve">Tổng cộng: </t>
  </si>
  <si>
    <t>Tồn quỹ cuối kỳ:</t>
  </si>
  <si>
    <t>Trưởng ban quản lý quỹ</t>
  </si>
  <si>
    <t>(Chủ tài khoản)</t>
  </si>
  <si>
    <t xml:space="preserve">- Tên Quỹ : Bán trú </t>
  </si>
  <si>
    <t>Ngày 31 tháng 10 năm 2016</t>
  </si>
  <si>
    <t>Ngày 30 tháng 9 năm 2016</t>
  </si>
  <si>
    <t>- Chi giáo viên coi lớp bán trú tháng 10/2016</t>
  </si>
  <si>
    <t xml:space="preserve">- Địa chỉ: Ấp  Bình Tiến , xã An Bình - Phú Giáo - Bình Dương </t>
  </si>
  <si>
    <r>
      <t xml:space="preserve">Đơn vị công bố thông tin: </t>
    </r>
    <r>
      <rPr>
        <b/>
        <u/>
        <sz val="14"/>
        <color theme="1"/>
        <rFont val="Times New Roman"/>
        <family val="1"/>
      </rPr>
      <t>Trường Tiểu học An Bình B</t>
    </r>
  </si>
  <si>
    <t>- Số điện thoại (nếu có):</t>
  </si>
  <si>
    <t>,</t>
  </si>
  <si>
    <t xml:space="preserve">QUYẾT TOÁN THU VÀ SỬ DỤNG NGUỒN THU THÁNG 9/2016 NĂM HỌC : 2016 - 2017.  </t>
  </si>
  <si>
    <t>1 Thu tiền bán trú tháng 9/2016</t>
  </si>
  <si>
    <t>Lê Thị Lan</t>
  </si>
  <si>
    <t>- Chi cán bộ quản lý bán trú, KT+TQ, BV, Y tế  tháng 10/2016</t>
  </si>
  <si>
    <t>- Chi giáo viên coi lớp bán trú tháng 9/2016</t>
  </si>
  <si>
    <t>- Chi cán bộ quản lý bán trú, KT+TQ, BV, Y tế  tháng 9/2016</t>
  </si>
  <si>
    <t>1 Thu tiền bán trú tháng 10/2016</t>
  </si>
  <si>
    <t xml:space="preserve">QUYẾT TOÁN THU VÀ SỬ DỤNG NGUỒN THU THÁNG 10/2016, NĂM HỌC : 2016 - 2017.  </t>
  </si>
  <si>
    <t xml:space="preserve">QUYẾT TOÁN THU VÀ SỬ DỤNG NGUỒN THU THÁNG 11/2016, NĂM HỌC : 2016 - 2017.  </t>
  </si>
  <si>
    <t>1 Thu tiền bán trú tháng 11/2016</t>
  </si>
  <si>
    <t>- Chi giáo viên coi lớp bán trú tháng 11/2016</t>
  </si>
  <si>
    <t>- Chi cán bộ quản lý bán trú, KT+TQ, BV, Y tế  tháng 11/2016</t>
  </si>
  <si>
    <t>Ngày 30 tháng 11 năm 2016</t>
  </si>
  <si>
    <t xml:space="preserve">QUYẾT TOÁN THU VÀ SỬ DỤNG NGUỒN THU THÁNG 12/2016, NĂM HỌC : 2016 - 2017.  </t>
  </si>
  <si>
    <t>1 Thu tiền bán trú tháng 12/2016</t>
  </si>
  <si>
    <t>- Chi giáo viên coi lớp bán trú tháng 12/2016</t>
  </si>
  <si>
    <t>- Chi cán bộ quản lý bán trú, KT+TQ, BV, Y tế  tháng 12/2016</t>
  </si>
  <si>
    <t>Ngày 31 tháng 12 năm 2016</t>
  </si>
  <si>
    <t xml:space="preserve">QUYẾT TOÁN THU VÀ SỬ DỤNG NGUỒN THU THÁNG 01/2017, NĂM HỌC : 2016 - 2017.  </t>
  </si>
  <si>
    <t>1 Thu tiền bán trú tháng 01/2017</t>
  </si>
  <si>
    <t>- Chi giáo viên coi lớp bán trú tháng 01/2017</t>
  </si>
  <si>
    <t>- Chi cán bộ quản lý bán trú, KT+TQ, BV, Y tế  tháng 01/2017</t>
  </si>
  <si>
    <t>Ngày 31 tháng 01 năm 2017</t>
  </si>
  <si>
    <t xml:space="preserve">QUYẾT TOÁN THU VÀ SỬ DỤNG NGUỒN THU THÁNG 02/2017, NĂM HỌC : 2016 - 2017.  </t>
  </si>
  <si>
    <t>1 Thu tiền bán trú tháng 02/2017</t>
  </si>
  <si>
    <t>- Chi giáo viên coi lớp bán trú tháng  02/2017</t>
  </si>
  <si>
    <t>- Chi cán bộ quản lý bán trú, KT+TQ, BV, Y tế  tháng  02/2017</t>
  </si>
  <si>
    <t xml:space="preserve">QUYẾT TOÁN THU VÀ SỬ DỤNG NGUỒN THU THÁNG 03/2017, NĂM HỌC : 2016 - 2017.  </t>
  </si>
  <si>
    <t>1 Thu tiền bán trú tháng 03/2017</t>
  </si>
  <si>
    <t>- Chi giáo viên coi lớp bán trú tháng  03/2017</t>
  </si>
  <si>
    <t>- Chi cán bộ quản lý bán trú, KT+TQ, BV, Y tế  tháng  03/2017</t>
  </si>
  <si>
    <t>Ngày 28 tháng 2 năm 2017</t>
  </si>
  <si>
    <t>Ngày 31 tháng 3 năm 2017</t>
  </si>
  <si>
    <r>
      <t>- Tên Quỹ :</t>
    </r>
    <r>
      <rPr>
        <b/>
        <sz val="14"/>
        <color theme="1"/>
        <rFont val="Times New Roman"/>
        <family val="1"/>
      </rPr>
      <t xml:space="preserve"> VỆ SINH BÁN TRÚ NH: 2016 - 2017</t>
    </r>
  </si>
  <si>
    <t>QUYẾT TOÁN THU VÀ SỬ DỤNG NGUỒN THU THÁNG 2/2017</t>
  </si>
  <si>
    <t>Tiền xà bông, bột giặt dụng cụ vệ sinh, tháng 02 /2017.</t>
  </si>
  <si>
    <t>QUYẾT TOÁN THU VÀ SỬ DỤNG NGUỒN THU THÁNG 3/2017</t>
  </si>
  <si>
    <t>Tiền xà bông, bột giặt dụng cụ vệ sinh, tháng 3 /2017.</t>
  </si>
  <si>
    <t>QUYẾT TOÁN THU VÀ SỬ DỤNG NGUỒN THU THÁNG 4/2017</t>
  </si>
  <si>
    <t>Ngày 30 tháng 4 năm 2017</t>
  </si>
  <si>
    <t>QUYẾT TOÁN THU VÀ SỬ DỤNG NGUỒN THU THÁNG 5/2017</t>
  </si>
  <si>
    <t>Tiền xà bông, bột giặt dụng cụ vệ sinh, tháng 5/2017.</t>
  </si>
  <si>
    <t>Ngày 31 tháng 5 năm 2017</t>
  </si>
  <si>
    <r>
      <t xml:space="preserve">Đơn vị công bố thông tin: </t>
    </r>
    <r>
      <rPr>
        <b/>
        <u/>
        <sz val="14"/>
        <color theme="1"/>
        <rFont val="Times New Roman"/>
        <family val="1"/>
      </rPr>
      <t>Trường Tiểu học An Bình A</t>
    </r>
  </si>
  <si>
    <t xml:space="preserve">- Địa chỉ: Ấp  Bình Thắng , xã An Bình - Phú Giáo - Bình Dương </t>
  </si>
  <si>
    <t xml:space="preserve"> </t>
  </si>
  <si>
    <t>QUYẾT TOÁN THU VÀ SỬ DỤNG NGUỒN THU NĂM HỌC: 2020-2021</t>
  </si>
  <si>
    <t>Thu tiền bảo mẫu các lớp NH: 2020-2021</t>
  </si>
  <si>
    <t>Chi tiền giáo viên bảo mẫu các lớp, NH: 2020-2021</t>
  </si>
  <si>
    <t>Chi tiền cán bộ quan lý các lớp, NH: 2020-2021</t>
  </si>
  <si>
    <t>Ngày 25 tháng 6 năm 2021</t>
  </si>
  <si>
    <t>Đặng Thị Hằng</t>
  </si>
  <si>
    <r>
      <t>- Tên Quỹ :</t>
    </r>
    <r>
      <rPr>
        <b/>
        <sz val="14"/>
        <color theme="1"/>
        <rFont val="Times New Roman"/>
        <family val="1"/>
      </rPr>
      <t xml:space="preserve"> BẢO MẪU, NH:  2020-2021</t>
    </r>
  </si>
  <si>
    <r>
      <t>- Tên Quỹ :</t>
    </r>
    <r>
      <rPr>
        <b/>
        <sz val="14"/>
        <color theme="1"/>
        <rFont val="Times New Roman"/>
        <family val="1"/>
      </rPr>
      <t xml:space="preserve"> VẬT DỤNG BÁN TRÚ, NH:  2020-2021</t>
    </r>
  </si>
  <si>
    <t>QUYẾT TOÁN THU VÀ SỬ DỤNG NGUỒN THU NĂM HỌC:  2020-2021</t>
  </si>
  <si>
    <t>Thu tiền vật dụng bán trú các lớp NH:  2020-2021</t>
  </si>
  <si>
    <r>
      <t>- Tên Quỹ :</t>
    </r>
    <r>
      <rPr>
        <b/>
        <sz val="14"/>
        <color theme="1"/>
        <rFont val="Times New Roman"/>
        <family val="1"/>
      </rPr>
      <t xml:space="preserve"> TIỀN ĂN, NH:  2020-2021</t>
    </r>
  </si>
  <si>
    <r>
      <t>- Tên Quỹ :</t>
    </r>
    <r>
      <rPr>
        <b/>
        <sz val="14"/>
        <color theme="1"/>
        <rFont val="Times New Roman"/>
        <family val="1"/>
      </rPr>
      <t xml:space="preserve"> BUỔI HAI, NH: 2020-2021</t>
    </r>
  </si>
  <si>
    <t>Chi tiền mua đồ dùng bổ sung nhà bếp rẻ tiền mau hỏng ( Chảo, rổ, ca, xô đựng canh, dao,…)</t>
  </si>
  <si>
    <t>Thu tiền tiền ăn các lớp NH: 2020-2021</t>
  </si>
  <si>
    <t>Chi tiền thực phẩm ăn bán trú các loại ( Kèm bảng kê số: 178, ngày 30/9/2020), theo hóa đơn số: 24398, ngày 30/9/2020</t>
  </si>
  <si>
    <t>Chi tiền bánh các loại  ( Ăn bán trú tháng 9/2020 ) theo hóa đơn số: 43755, ngày 30/9/2020</t>
  </si>
  <si>
    <t>Chi tiền sữa Nuti trường học gói 1 kg, theo hóa đơn số: 18139, ngày 30/9/2020</t>
  </si>
  <si>
    <t>Chuyển tiền gạo ( Ăn bán trú), theo hóa đơn số: 76908, ngày 30/9/2020</t>
  </si>
  <si>
    <t>Chuyển tiền bánh bông lan, sữa chua nha đam, theo hóa đơn số: 586 , ngày 30/09/2020.</t>
  </si>
  <si>
    <t>Rút tiền ăn trả lại học sinh do nghỉ học tháng 9/2020</t>
  </si>
  <si>
    <t>Rút tiền ăn trả lại học sinh do nghỉ học tháng 10/2020</t>
  </si>
  <si>
    <t>Chi tiền sữa Nuti trường học gói 1 kg, theo hóa đơn số: 20852, ngày 30/10/2020</t>
  </si>
  <si>
    <t>Chuyển tiền bánh bông lan, sữa chua nha đam, theo hóa đơn số: 671, ngày 30/10/2020.</t>
  </si>
  <si>
    <t>Chi tiền thực phẩm ăn bán trú các loại ( Kèm bảng kê số: 45, ngày 30/10/2020), theo hóa đơn số: 24581, ngày 30/10/2020</t>
  </si>
  <si>
    <t>Chuyển tiền gạo ( Ăn bán trú), theo hóa đơn số: 80403, ngày 30/10/2020</t>
  </si>
  <si>
    <t>Chi tiền bánh các loại  ( Ăn bán trú tháng 10/2020 ) theo hóa đơn số: 45877, ngày 30/10/2020</t>
  </si>
  <si>
    <t>Nộp tiền ăn bán trú tháng 11/2020</t>
  </si>
  <si>
    <t>Rút tiền ăn trả lại học sinh do nghỉ học tháng 11/2020</t>
  </si>
  <si>
    <t>Chi tiền thực phẩm ăn bán trú các loại ( Kèm bảng kê số: 177, ngày 30/11/2020), theo hóa đơn số: 8360, ngày 30/11/2020</t>
  </si>
  <si>
    <t>Chuyển tiền bánh bông lan, sữa chua nha đam, bánh pudding, bánh mì nhân, theo hóa đơn số: 913, ngày 30/11/2020.</t>
  </si>
  <si>
    <t>Chi tiền sữa Nuti trường học gói 1 kg, theo hóa đơn số: 23533, ngày 30/11/2020</t>
  </si>
  <si>
    <t>Nộp tiền ăn bán trú tháng 12/2020</t>
  </si>
  <si>
    <t>Chuyển tiền bánh bông lan, sữa chua nha đam, rau câu sửa chua, bánh mì nhân, theo hóa đơn số: 1357, ngày 31/12/2020.</t>
  </si>
  <si>
    <t>Chi tiền bánh các loại  ( Ăn bán trú tháng 12/2020 ) theo hóa đơn số: 26339, ngày 31/12/2020</t>
  </si>
  <si>
    <t>Chi tiền thực phẩm ăn bán trú các loại ( Kèm bảng kê số: 285, ngày 31/12/2020), theo hóa đơn số: 8513, ngày 31/12/2020</t>
  </si>
  <si>
    <t>Rút tiền ăn trả lại học sinh do nghỉ học tháng 12/2020</t>
  </si>
  <si>
    <t>Chuyển tiền gạo ( Ăn bán trú), theo hóa đơn số: 87258, ngày 31/12/2020</t>
  </si>
  <si>
    <t>Chi tiền sữa Nuti trường học gói 1 kg, theo hóa đơn số: 26689, ngày 31/12/2020</t>
  </si>
  <si>
    <t>Chi tiền thực phẩm ăn bán trú các loại ( Kèm bảng kê số: 29, ngày 29/01/2021), theo hóa đơn số: 8629, ngày 29/01/2021</t>
  </si>
  <si>
    <t>Chi tiền bánh các loại  ( Ăn bán trú tháng 1/2021 ) theo hóa đơn số: 25919, ngày 30/1/2021</t>
  </si>
  <si>
    <t>Chi tiền sữa Nuti trường học gói 1 kg, theo hóa đơn số: 1156, ngày 29/01/2021</t>
  </si>
  <si>
    <t>Chuyển tiền bánh mì nhân, sữa chua nha đam, bánh bao nhân bí đỏ, theo hóa đơn số: 2299, ngày 30/01/2021</t>
  </si>
  <si>
    <t>Chuyển tiền gạo ( Ăn bán trú), theo hóa đơn số: 29751, ngày 29/01/2021</t>
  </si>
  <si>
    <t>Rút tiền ăn trả lại học sinh do nghỉ học tháng 1/2021</t>
  </si>
  <si>
    <t>Rút tiền ăn trả lại học sinh do nghỉ học tháng 3/2021</t>
  </si>
  <si>
    <t>Chi tiền thực phẩm ăn bán trú các loại ( Kèm bảng kê số: 145, ngày 31/03/2021), theo hóa đơn số: 33150, ngày 31/3/2021</t>
  </si>
  <si>
    <t>Chi tiền bánh các loại  ( Ăn bán trú tháng 3/2021 ) theo hóa đơn số: 46275, ngày 31/3/2021</t>
  </si>
  <si>
    <t>Chuyển tiền gạo ( Ăn bán trú), theo hóa đơn số: 29770, ngày 31/03/2021</t>
  </si>
  <si>
    <t>Chi tiền bánh bông lan, sữa chua, bánh bao ( Kèm theo bảng kê số: 01, ngày 31/3/2021), theo hóa đơn số: 50088, ngày 20/4/2021</t>
  </si>
  <si>
    <t>Chi tiền sữa Nuti trường học gói 1 kg, theo hóa đơn số: 5827 , ngày 31/03/2021</t>
  </si>
  <si>
    <t>Rút tiền ăn trả lại học sinh do nghỉ học tháng 4/2021</t>
  </si>
  <si>
    <t>Chi tiền thực phẩm ăn bán trú các loại ( Kèm bảng kê số: 25, ngày 29/04/2021), theo hóa đơn số: 33322, ngày 29/4/2021</t>
  </si>
  <si>
    <t>Chi tiền bánh các loại  ( Ăn bán trú tháng 4/2021 ) theo hóa đơn số: 46299, ngày 29/4/2021</t>
  </si>
  <si>
    <t>Chi tiền sữa Nuti trường học gói 1 kg, theo hóa đơn số: 2782 , ngày 29/04/2021</t>
  </si>
  <si>
    <t>Chi tiền thực phẩm các loại tháng 4/2021 ( Kèm theo bảng kê số: 01, ngày 29/4/2021), theo hóa đơn số: 51182, ngày 27/5/2021</t>
  </si>
  <si>
    <t>Chuyển tiền gạo ( Ăn bán trú), theo hóa đơn số: 34131, ngày 29/04/2021</t>
  </si>
  <si>
    <t>Chi tiền thực phẩm ăn bán trú các loại ( Kèm bảng kê số: 133, ngày 21/05/2021), theo hóa đơn số: 62561, ngày 21/5/2021</t>
  </si>
  <si>
    <t>Chi tiền bánh các loại  ( Ăn bán trú tháng 5/2021 ) theo hóa đơn số: 57380, ngày 21/5/2021</t>
  </si>
  <si>
    <t>Chi tiền sữa Nuti trường học gói 1 kg, theo hóa đơn số: 3161 , ngày 31/05/2021</t>
  </si>
  <si>
    <t>Chuyển tiền gạo ( Ăn bán trú), 
theo hóa đơn số: 83860, ngày 30/11/2020</t>
  </si>
  <si>
    <t>Chi tiền bánh các loại ( Ăn bán trú tháng 11/2020 ) theo hóa đơn số: 45887,</t>
  </si>
  <si>
    <t>QUYẾT TOÁN THU VÀ SỬ DỤNG NGUỒN THU 2020, NĂM HỌC:  2020-2021</t>
  </si>
  <si>
    <t>Thu tiền học buổi 2 các lớp, NH: 2020-2021</t>
  </si>
  <si>
    <t>Chi tiền điện tháng 2,6,7,12/2020</t>
  </si>
  <si>
    <t>Chi tiền nước sạch tháng 5,6,7,11,12/2020</t>
  </si>
  <si>
    <t>Chi tiền giáo dạy buổi 2 các lớp, NH:2020-2021</t>
  </si>
  <si>
    <t>Chi tiền công tác quản lý buổi 2 các lớp, NH: 2020-2021</t>
  </si>
  <si>
    <t>Chi văn phòng phẩm</t>
  </si>
  <si>
    <t>Quạt trần đảo senko</t>
  </si>
  <si>
    <t>Chi dụng cụ vệ sinh</t>
  </si>
  <si>
    <t>Sửa chữa điện</t>
  </si>
  <si>
    <t>Chi sữa chữa đường nước</t>
  </si>
  <si>
    <t>Phấn trắng, màu</t>
  </si>
  <si>
    <t>Chi trả học sinh</t>
  </si>
  <si>
    <t>Phí chuyển ngân hàng</t>
  </si>
  <si>
    <r>
      <t>- Tên Quỹ :</t>
    </r>
    <r>
      <rPr>
        <b/>
        <sz val="14"/>
        <color theme="1"/>
        <rFont val="Times New Roman"/>
        <family val="1"/>
      </rPr>
      <t xml:space="preserve"> CÔNG NẤU ĂN BÁN TRÚ, NH:  2020-2021</t>
    </r>
  </si>
  <si>
    <t>Thu tiền công nấu ăn bán trú các lớp NH:  2020-2021</t>
  </si>
  <si>
    <t>Chi tiền công nấu, trả học sinh nghỉ học không ăn NH: 2020 -2021</t>
  </si>
  <si>
    <r>
      <t>- Tên Quỹ :</t>
    </r>
    <r>
      <rPr>
        <b/>
        <sz val="14"/>
        <color theme="1"/>
        <rFont val="Times New Roman"/>
        <family val="1"/>
      </rPr>
      <t xml:space="preserve"> GAS ĂN BÁN TRÚ, NH:  2020-2021</t>
    </r>
  </si>
  <si>
    <t>Chi tiền gas nấu, trả học sinh nghỉ học không ăn NH: 2020 -2021</t>
  </si>
  <si>
    <t>Thu tiền gas nấu ăn bán trú các lớp NH:  2020-2021</t>
  </si>
  <si>
    <r>
      <t>- Tên Quỹ :</t>
    </r>
    <r>
      <rPr>
        <b/>
        <sz val="14"/>
        <color theme="1"/>
        <rFont val="Times New Roman"/>
        <family val="1"/>
      </rPr>
      <t xml:space="preserve"> CĂN TIN NĂM 2020, NH: 2020 -2021</t>
    </r>
  </si>
  <si>
    <t>QUYẾT TOÁN THU VÀ SỬ DỤNG NGUỒN THU CĂN TIN NĂM 2020, NĂM HỌC:  2020-2021</t>
  </si>
  <si>
    <t>Thu tiền căn tin năm 2020,  NH:  2020-2021</t>
  </si>
  <si>
    <t>Chi 10% tiền căn tin nộp thuế năm 2020, NH: 2020 -2021</t>
  </si>
  <si>
    <t>Chi 40% tiền cải cách tiền lương năm 2020, NH: 2020 -2022</t>
  </si>
  <si>
    <t>Chi hoạt động năm 2020, NH: 2020 -2023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</si>
</sst>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;\-#,##0"/>
    <numFmt numFmtId="165" formatCode="_ * #,##0_ ;_ * \-#,##0_ ;_ * &quot;-&quot;??_ ;_ @_ "/>
    <numFmt numFmtId="166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2"/>
      <charset val="163"/>
    </font>
    <font>
      <sz val="13"/>
      <color indexed="8"/>
      <name val="Times New Roman"/>
      <family val="1"/>
    </font>
    <font>
      <sz val="13"/>
      <color indexed="8"/>
      <name val="Arial Narrow"/>
      <family val="2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sz val="12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7" fillId="0" borderId="0"/>
    <xf numFmtId="43" fontId="19" fillId="0" borderId="0" applyFont="0" applyFill="0" applyBorder="0" applyAlignment="0" applyProtection="0"/>
    <xf numFmtId="0" fontId="20" fillId="0" borderId="0">
      <alignment vertical="center"/>
    </xf>
    <xf numFmtId="0" fontId="17" fillId="0" borderId="0" applyProtection="0"/>
  </cellStyleXfs>
  <cellXfs count="62">
    <xf numFmtId="0" fontId="0" fillId="0" borderId="0" xfId="0"/>
    <xf numFmtId="0" fontId="5" fillId="0" borderId="0" xfId="0" applyFont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3" fontId="5" fillId="0" borderId="0" xfId="0" applyNumberFormat="1" applyFont="1" applyAlignment="1"/>
    <xf numFmtId="3" fontId="4" fillId="0" borderId="0" xfId="0" applyNumberFormat="1" applyFont="1" applyAlignment="1">
      <alignment horizontal="center"/>
    </xf>
    <xf numFmtId="3" fontId="5" fillId="0" borderId="0" xfId="0" applyNumberFormat="1" applyFont="1"/>
    <xf numFmtId="3" fontId="7" fillId="0" borderId="0" xfId="0" applyNumberFormat="1" applyFont="1"/>
    <xf numFmtId="3" fontId="9" fillId="0" borderId="0" xfId="0" applyNumberFormat="1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1" fillId="0" borderId="0" xfId="0" applyNumberFormat="1" applyFont="1"/>
    <xf numFmtId="3" fontId="15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left"/>
    </xf>
    <xf numFmtId="3" fontId="2" fillId="0" borderId="0" xfId="0" applyNumberFormat="1" applyFont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18" fillId="0" borderId="1" xfId="1" applyNumberFormat="1" applyFont="1" applyBorder="1" applyAlignment="1">
      <alignment horizontal="right"/>
    </xf>
    <xf numFmtId="3" fontId="12" fillId="0" borderId="1" xfId="0" applyNumberFormat="1" applyFont="1" applyBorder="1"/>
    <xf numFmtId="3" fontId="14" fillId="0" borderId="1" xfId="0" applyNumberFormat="1" applyFont="1" applyBorder="1"/>
    <xf numFmtId="3" fontId="13" fillId="0" borderId="1" xfId="0" applyNumberFormat="1" applyFont="1" applyBorder="1"/>
    <xf numFmtId="3" fontId="9" fillId="0" borderId="1" xfId="0" quotePrefix="1" applyNumberFormat="1" applyFont="1" applyBorder="1"/>
    <xf numFmtId="3" fontId="12" fillId="0" borderId="1" xfId="0" applyNumberFormat="1" applyFont="1" applyBorder="1" applyAlignment="1">
      <alignment horizontal="justify"/>
    </xf>
    <xf numFmtId="3" fontId="16" fillId="0" borderId="1" xfId="0" applyNumberFormat="1" applyFont="1" applyBorder="1"/>
    <xf numFmtId="3" fontId="13" fillId="0" borderId="1" xfId="0" quotePrefix="1" applyNumberFormat="1" applyFont="1" applyBorder="1"/>
    <xf numFmtId="3" fontId="0" fillId="0" borderId="1" xfId="0" applyNumberFormat="1" applyBorder="1"/>
    <xf numFmtId="3" fontId="6" fillId="0" borderId="0" xfId="0" applyNumberFormat="1" applyFont="1" applyAlignment="1">
      <alignment horizontal="left"/>
    </xf>
    <xf numFmtId="3" fontId="6" fillId="0" borderId="0" xfId="0" applyNumberFormat="1" applyFont="1"/>
    <xf numFmtId="3" fontId="8" fillId="0" borderId="0" xfId="0" applyNumberFormat="1" applyFont="1"/>
    <xf numFmtId="3" fontId="4" fillId="0" borderId="0" xfId="0" applyNumberFormat="1" applyFont="1"/>
    <xf numFmtId="0" fontId="21" fillId="0" borderId="1" xfId="3" applyFont="1" applyBorder="1" applyAlignment="1">
      <alignment horizontal="left" vertical="top" wrapText="1"/>
    </xf>
    <xf numFmtId="164" fontId="22" fillId="0" borderId="1" xfId="2" applyNumberFormat="1" applyFont="1" applyBorder="1" applyAlignment="1">
      <alignment horizontal="right" vertical="top" wrapText="1"/>
    </xf>
    <xf numFmtId="0" fontId="18" fillId="0" borderId="2" xfId="3" applyFont="1" applyBorder="1" applyAlignment="1">
      <alignment horizontal="left" vertical="top" wrapText="1"/>
    </xf>
    <xf numFmtId="0" fontId="18" fillId="0" borderId="1" xfId="3" applyFont="1" applyBorder="1" applyAlignment="1">
      <alignment horizontal="left" vertical="top" wrapText="1"/>
    </xf>
    <xf numFmtId="164" fontId="23" fillId="0" borderId="1" xfId="2" applyNumberFormat="1" applyFont="1" applyBorder="1" applyAlignment="1">
      <alignment horizontal="right" vertical="top" wrapText="1"/>
    </xf>
    <xf numFmtId="3" fontId="4" fillId="0" borderId="0" xfId="0" quotePrefix="1" applyNumberFormat="1" applyFont="1" applyAlignment="1">
      <alignment horizontal="left"/>
    </xf>
    <xf numFmtId="165" fontId="18" fillId="0" borderId="2" xfId="2" applyNumberFormat="1" applyFont="1" applyBorder="1" applyAlignment="1">
      <alignment horizontal="center" vertical="center" wrapText="1"/>
    </xf>
    <xf numFmtId="165" fontId="18" fillId="0" borderId="1" xfId="2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wrapText="1"/>
    </xf>
    <xf numFmtId="3" fontId="13" fillId="0" borderId="0" xfId="0" applyNumberFormat="1" applyFont="1"/>
    <xf numFmtId="3" fontId="12" fillId="0" borderId="0" xfId="0" applyNumberFormat="1" applyFont="1"/>
    <xf numFmtId="3" fontId="4" fillId="0" borderId="0" xfId="0" quotePrefix="1" applyNumberFormat="1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3" fontId="24" fillId="0" borderId="1" xfId="0" applyNumberFormat="1" applyFont="1" applyBorder="1"/>
    <xf numFmtId="3" fontId="26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25" fillId="2" borderId="1" xfId="0" applyFont="1" applyFill="1" applyBorder="1" applyAlignment="1" applyProtection="1">
      <alignment horizontal="left" vertical="center" wrapText="1" shrinkToFit="1"/>
      <protection locked="0"/>
    </xf>
    <xf numFmtId="3" fontId="26" fillId="3" borderId="1" xfId="0" applyNumberFormat="1" applyFont="1" applyFill="1" applyBorder="1" applyAlignment="1" applyProtection="1">
      <alignment horizontal="right" vertical="center" wrapText="1" shrinkToFit="1"/>
      <protection locked="0"/>
    </xf>
    <xf numFmtId="3" fontId="27" fillId="0" borderId="1" xfId="0" applyNumberFormat="1" applyFont="1" applyFill="1" applyBorder="1" applyAlignment="1" applyProtection="1">
      <alignment horizontal="right"/>
      <protection locked="0"/>
    </xf>
    <xf numFmtId="0" fontId="28" fillId="0" borderId="1" xfId="0" applyNumberFormat="1" applyFont="1" applyFill="1" applyBorder="1" applyAlignment="1" applyProtection="1">
      <alignment horizontal="left" wrapText="1"/>
      <protection locked="0"/>
    </xf>
    <xf numFmtId="0" fontId="25" fillId="3" borderId="1" xfId="0" applyFont="1" applyFill="1" applyBorder="1" applyAlignment="1" applyProtection="1">
      <alignment horizontal="left" vertical="center" wrapText="1" shrinkToFit="1"/>
      <protection locked="0"/>
    </xf>
    <xf numFmtId="0" fontId="29" fillId="0" borderId="1" xfId="0" applyFont="1" applyBorder="1" applyAlignment="1"/>
    <xf numFmtId="0" fontId="29" fillId="0" borderId="1" xfId="0" applyFont="1" applyBorder="1" applyAlignment="1">
      <alignment horizontal="left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horizontal="left" wrapText="1"/>
    </xf>
    <xf numFmtId="166" fontId="29" fillId="0" borderId="1" xfId="2" applyNumberFormat="1" applyFont="1" applyBorder="1" applyAlignment="1">
      <alignment horizontal="left"/>
    </xf>
    <xf numFmtId="166" fontId="29" fillId="0" borderId="1" xfId="2" applyNumberFormat="1" applyFont="1" applyBorder="1" applyAlignment="1"/>
    <xf numFmtId="3" fontId="4" fillId="0" borderId="0" xfId="0" quotePrefix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center"/>
    </xf>
  </cellXfs>
  <cellStyles count="5">
    <cellStyle name="Comma" xfId="2" builtinId="3"/>
    <cellStyle name="Normal" xfId="0" builtinId="0"/>
    <cellStyle name="Normal 3" xfId="4"/>
    <cellStyle name="Normal_Sheet1" xfId="3"/>
    <cellStyle name="Normal_T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topLeftCell="A31" workbookViewId="0">
      <selection sqref="A1:XFD1048576"/>
    </sheetView>
  </sheetViews>
  <sheetFormatPr defaultRowHeight="15" x14ac:dyDescent="0.25"/>
  <cols>
    <col min="1" max="1" width="37.28515625" style="3" customWidth="1"/>
    <col min="2" max="2" width="14.85546875" style="3" customWidth="1"/>
    <col min="3" max="3" width="59.85546875" style="3" customWidth="1"/>
    <col min="4" max="4" width="17.140625" style="3" customWidth="1"/>
    <col min="5" max="16384" width="9.140625" style="3"/>
  </cols>
  <sheetData>
    <row r="1" spans="1:13" x14ac:dyDescent="0.25">
      <c r="A1" s="14" t="s">
        <v>1</v>
      </c>
      <c r="B1" s="15"/>
      <c r="C1" s="15"/>
      <c r="D1" s="14" t="s">
        <v>0</v>
      </c>
      <c r="E1" s="15"/>
      <c r="F1" s="15"/>
      <c r="G1" s="15"/>
      <c r="H1" s="15"/>
      <c r="L1" s="2"/>
    </row>
    <row r="2" spans="1:13" ht="18.75" x14ac:dyDescent="0.3">
      <c r="A2" s="16" t="s">
        <v>16</v>
      </c>
      <c r="B2" s="15"/>
      <c r="C2" s="15"/>
      <c r="D2" s="15"/>
      <c r="E2" s="15"/>
      <c r="F2" s="15"/>
      <c r="G2" s="15"/>
      <c r="H2" s="15"/>
    </row>
    <row r="3" spans="1:13" ht="18.75" x14ac:dyDescent="0.3">
      <c r="A3" s="18" t="s">
        <v>11</v>
      </c>
      <c r="B3" s="15"/>
      <c r="C3" s="15"/>
      <c r="D3" s="15"/>
      <c r="E3" s="15"/>
      <c r="F3" s="15"/>
      <c r="G3" s="15"/>
      <c r="H3" s="15"/>
    </row>
    <row r="4" spans="1:13" ht="18.75" x14ac:dyDescent="0.3">
      <c r="A4" s="59" t="s">
        <v>15</v>
      </c>
      <c r="B4" s="60"/>
      <c r="C4" s="60"/>
      <c r="D4" s="60"/>
      <c r="E4" s="60"/>
      <c r="F4" s="60"/>
      <c r="G4" s="60"/>
      <c r="H4" s="15"/>
    </row>
    <row r="5" spans="1:13" ht="18.75" x14ac:dyDescent="0.3">
      <c r="A5" s="59" t="s">
        <v>17</v>
      </c>
      <c r="B5" s="60"/>
      <c r="C5" s="60"/>
      <c r="D5" s="60"/>
      <c r="E5" s="60"/>
      <c r="F5" s="60"/>
      <c r="G5" s="60"/>
      <c r="H5" s="60"/>
    </row>
    <row r="7" spans="1:13" ht="18.75" x14ac:dyDescent="0.3">
      <c r="A7" s="61" t="s">
        <v>19</v>
      </c>
      <c r="B7" s="61"/>
      <c r="C7" s="61"/>
      <c r="D7" s="61"/>
      <c r="E7" s="4"/>
      <c r="F7" s="4"/>
      <c r="G7" s="4"/>
      <c r="H7" s="4"/>
      <c r="I7" s="4"/>
      <c r="J7" s="4"/>
      <c r="K7" s="4"/>
      <c r="L7" s="4"/>
      <c r="M7" s="4"/>
    </row>
    <row r="9" spans="1:13" ht="18.75" x14ac:dyDescent="0.3">
      <c r="C9" s="5"/>
      <c r="D9" s="13" t="s">
        <v>2</v>
      </c>
      <c r="J9" s="5"/>
    </row>
    <row r="10" spans="1:13" ht="15.75" x14ac:dyDescent="0.25">
      <c r="A10" s="8"/>
      <c r="B10" s="8"/>
      <c r="C10" s="8"/>
      <c r="D10" s="8"/>
      <c r="E10" s="8"/>
    </row>
    <row r="11" spans="1:13" ht="21.75" customHeight="1" x14ac:dyDescent="0.3">
      <c r="A11" s="17" t="s">
        <v>3</v>
      </c>
      <c r="B11" s="17" t="s">
        <v>4</v>
      </c>
      <c r="C11" s="17" t="s">
        <v>5</v>
      </c>
      <c r="D11" s="17" t="s">
        <v>4</v>
      </c>
      <c r="E11" s="7"/>
      <c r="H11" s="6"/>
    </row>
    <row r="12" spans="1:13" ht="17.25" x14ac:dyDescent="0.3">
      <c r="A12" s="21" t="s">
        <v>6</v>
      </c>
      <c r="B12" s="22">
        <v>0</v>
      </c>
      <c r="C12" s="22"/>
      <c r="D12" s="22" t="s">
        <v>18</v>
      </c>
      <c r="E12" s="8"/>
    </row>
    <row r="13" spans="1:13" ht="28.5" customHeight="1" x14ac:dyDescent="0.25">
      <c r="A13" s="23" t="s">
        <v>20</v>
      </c>
      <c r="B13" s="20">
        <v>29900000</v>
      </c>
      <c r="C13" s="28"/>
      <c r="D13" s="28"/>
      <c r="E13" s="8"/>
    </row>
    <row r="14" spans="1:13" ht="28.5" customHeight="1" x14ac:dyDescent="0.3">
      <c r="A14" s="23"/>
      <c r="B14" s="22"/>
      <c r="C14" s="24" t="s">
        <v>23</v>
      </c>
      <c r="D14" s="22">
        <f>B13*70%</f>
        <v>20930000</v>
      </c>
      <c r="E14" s="8"/>
    </row>
    <row r="15" spans="1:13" ht="28.5" customHeight="1" x14ac:dyDescent="0.3">
      <c r="A15" s="23"/>
      <c r="B15" s="22"/>
      <c r="C15" s="24" t="s">
        <v>24</v>
      </c>
      <c r="D15" s="22">
        <f>B13*30%</f>
        <v>8970000</v>
      </c>
      <c r="E15" s="8"/>
    </row>
    <row r="16" spans="1:13" ht="19.5" customHeight="1" x14ac:dyDescent="0.3">
      <c r="A16" s="25" t="s">
        <v>7</v>
      </c>
      <c r="B16" s="26">
        <f>D16</f>
        <v>29900000</v>
      </c>
      <c r="C16" s="25" t="s">
        <v>7</v>
      </c>
      <c r="D16" s="26">
        <f>D15+D14</f>
        <v>29900000</v>
      </c>
      <c r="E16" s="8"/>
    </row>
    <row r="17" spans="1:12" ht="17.25" x14ac:dyDescent="0.3">
      <c r="A17" s="25" t="s">
        <v>8</v>
      </c>
      <c r="B17" s="26">
        <f>B16-D16</f>
        <v>0</v>
      </c>
      <c r="C17" s="22"/>
      <c r="D17" s="22"/>
      <c r="E17" s="8"/>
    </row>
    <row r="18" spans="1:12" ht="15.75" x14ac:dyDescent="0.25">
      <c r="A18" s="8"/>
      <c r="B18" s="8"/>
      <c r="C18" s="8"/>
      <c r="D18" s="8"/>
      <c r="E18" s="8"/>
    </row>
    <row r="19" spans="1:12" ht="15.75" x14ac:dyDescent="0.25">
      <c r="A19" s="8"/>
      <c r="B19" s="8"/>
      <c r="C19" s="9" t="s">
        <v>13</v>
      </c>
      <c r="D19" s="8"/>
      <c r="E19" s="8"/>
    </row>
    <row r="20" spans="1:12" ht="15.75" x14ac:dyDescent="0.25">
      <c r="A20" s="8"/>
      <c r="B20" s="8"/>
      <c r="C20" s="10" t="s">
        <v>9</v>
      </c>
      <c r="D20" s="8"/>
      <c r="E20" s="8"/>
    </row>
    <row r="21" spans="1:12" ht="15.75" x14ac:dyDescent="0.25">
      <c r="A21" s="8"/>
      <c r="B21" s="8"/>
      <c r="C21" s="11" t="s">
        <v>10</v>
      </c>
      <c r="D21" s="8"/>
      <c r="E21" s="8"/>
    </row>
    <row r="22" spans="1:12" ht="15.75" x14ac:dyDescent="0.25">
      <c r="A22" s="8"/>
      <c r="B22" s="8"/>
      <c r="C22" s="11"/>
      <c r="D22" s="8"/>
      <c r="E22" s="8"/>
    </row>
    <row r="23" spans="1:12" ht="15.75" x14ac:dyDescent="0.25">
      <c r="A23" s="8"/>
      <c r="B23" s="8"/>
      <c r="C23" s="11"/>
      <c r="D23" s="8"/>
      <c r="E23" s="8"/>
    </row>
    <row r="24" spans="1:12" ht="18.75" x14ac:dyDescent="0.3">
      <c r="A24" s="12"/>
      <c r="B24" s="12"/>
      <c r="C24" s="12"/>
      <c r="D24" s="12"/>
      <c r="E24" s="8"/>
    </row>
    <row r="25" spans="1:12" ht="18.75" x14ac:dyDescent="0.3">
      <c r="A25" s="12"/>
      <c r="B25" s="12"/>
      <c r="C25" s="1" t="s">
        <v>21</v>
      </c>
      <c r="D25" s="12"/>
      <c r="E25" s="8"/>
    </row>
    <row r="32" spans="1:12" x14ac:dyDescent="0.25">
      <c r="A32" s="14" t="s">
        <v>1</v>
      </c>
      <c r="B32" s="15"/>
      <c r="C32" s="15"/>
      <c r="D32" s="14" t="s">
        <v>0</v>
      </c>
      <c r="E32" s="15"/>
      <c r="F32" s="15"/>
      <c r="G32" s="15"/>
      <c r="H32" s="15"/>
      <c r="L32" s="2"/>
    </row>
    <row r="33" spans="1:13" ht="18.75" x14ac:dyDescent="0.3">
      <c r="A33" s="16" t="s">
        <v>16</v>
      </c>
      <c r="B33" s="15"/>
      <c r="C33" s="15"/>
      <c r="D33" s="15"/>
      <c r="E33" s="15"/>
      <c r="F33" s="15"/>
      <c r="G33" s="15"/>
      <c r="H33" s="15"/>
    </row>
    <row r="34" spans="1:13" ht="18.75" x14ac:dyDescent="0.3">
      <c r="A34" s="19" t="s">
        <v>11</v>
      </c>
      <c r="B34" s="15"/>
      <c r="C34" s="15"/>
      <c r="D34" s="15"/>
      <c r="E34" s="15"/>
      <c r="F34" s="15"/>
      <c r="G34" s="15"/>
      <c r="H34" s="15"/>
    </row>
    <row r="35" spans="1:13" ht="18.75" x14ac:dyDescent="0.3">
      <c r="A35" s="59" t="s">
        <v>15</v>
      </c>
      <c r="B35" s="60"/>
      <c r="C35" s="60"/>
      <c r="D35" s="60"/>
      <c r="E35" s="60"/>
      <c r="F35" s="60"/>
      <c r="G35" s="60"/>
      <c r="H35" s="15"/>
    </row>
    <row r="36" spans="1:13" ht="18.75" x14ac:dyDescent="0.3">
      <c r="A36" s="59" t="s">
        <v>17</v>
      </c>
      <c r="B36" s="60"/>
      <c r="C36" s="60"/>
      <c r="D36" s="60"/>
      <c r="E36" s="60"/>
      <c r="F36" s="60"/>
      <c r="G36" s="60"/>
      <c r="H36" s="60"/>
    </row>
    <row r="38" spans="1:13" ht="18.75" x14ac:dyDescent="0.3">
      <c r="A38" s="61" t="s">
        <v>26</v>
      </c>
      <c r="B38" s="61"/>
      <c r="C38" s="61"/>
      <c r="D38" s="61"/>
      <c r="E38" s="4"/>
      <c r="F38" s="4"/>
      <c r="G38" s="4"/>
      <c r="H38" s="4"/>
      <c r="I38" s="4"/>
      <c r="J38" s="4"/>
      <c r="K38" s="4"/>
      <c r="L38" s="4"/>
      <c r="M38" s="4"/>
    </row>
    <row r="40" spans="1:13" ht="18.75" x14ac:dyDescent="0.3">
      <c r="C40" s="5"/>
      <c r="D40" s="13" t="s">
        <v>2</v>
      </c>
      <c r="J40" s="5"/>
    </row>
    <row r="41" spans="1:13" ht="15.75" x14ac:dyDescent="0.25">
      <c r="A41" s="8"/>
      <c r="B41" s="8"/>
      <c r="C41" s="8"/>
      <c r="D41" s="8"/>
      <c r="E41" s="8"/>
    </row>
    <row r="42" spans="1:13" ht="21.75" customHeight="1" x14ac:dyDescent="0.3">
      <c r="A42" s="17" t="s">
        <v>3</v>
      </c>
      <c r="B42" s="17" t="s">
        <v>4</v>
      </c>
      <c r="C42" s="17" t="s">
        <v>5</v>
      </c>
      <c r="D42" s="17" t="s">
        <v>4</v>
      </c>
      <c r="E42" s="7"/>
      <c r="H42" s="6"/>
    </row>
    <row r="43" spans="1:13" ht="17.25" x14ac:dyDescent="0.3">
      <c r="A43" s="21" t="s">
        <v>6</v>
      </c>
      <c r="B43" s="22">
        <v>0</v>
      </c>
      <c r="C43" s="22"/>
      <c r="D43" s="22" t="s">
        <v>18</v>
      </c>
      <c r="E43" s="8"/>
    </row>
    <row r="44" spans="1:13" ht="28.5" customHeight="1" x14ac:dyDescent="0.25">
      <c r="A44" s="23" t="s">
        <v>25</v>
      </c>
      <c r="B44" s="20">
        <v>29900000</v>
      </c>
      <c r="C44" s="28"/>
      <c r="D44" s="28"/>
      <c r="E44" s="8"/>
    </row>
    <row r="45" spans="1:13" ht="28.5" customHeight="1" x14ac:dyDescent="0.3">
      <c r="A45" s="23"/>
      <c r="B45" s="22"/>
      <c r="C45" s="24" t="s">
        <v>14</v>
      </c>
      <c r="D45" s="22">
        <f>B44*70%</f>
        <v>20930000</v>
      </c>
      <c r="E45" s="8"/>
    </row>
    <row r="46" spans="1:13" ht="28.5" customHeight="1" x14ac:dyDescent="0.3">
      <c r="A46" s="23"/>
      <c r="B46" s="22"/>
      <c r="C46" s="24" t="s">
        <v>22</v>
      </c>
      <c r="D46" s="22">
        <f>B44*30%</f>
        <v>8970000</v>
      </c>
      <c r="E46" s="8"/>
    </row>
    <row r="47" spans="1:13" ht="19.5" customHeight="1" x14ac:dyDescent="0.3">
      <c r="A47" s="25" t="s">
        <v>7</v>
      </c>
      <c r="B47" s="26">
        <f>D47</f>
        <v>29900000</v>
      </c>
      <c r="C47" s="25" t="s">
        <v>7</v>
      </c>
      <c r="D47" s="26">
        <f>D46+D45</f>
        <v>29900000</v>
      </c>
      <c r="E47" s="8"/>
    </row>
    <row r="48" spans="1:13" ht="17.25" x14ac:dyDescent="0.3">
      <c r="A48" s="25" t="s">
        <v>8</v>
      </c>
      <c r="B48" s="26">
        <f>B47-D47</f>
        <v>0</v>
      </c>
      <c r="C48" s="22"/>
      <c r="D48" s="22"/>
      <c r="E48" s="8"/>
    </row>
    <row r="49" spans="1:12" ht="15.75" x14ac:dyDescent="0.25">
      <c r="A49" s="8"/>
      <c r="B49" s="8"/>
      <c r="C49" s="8"/>
      <c r="D49" s="8"/>
      <c r="E49" s="8"/>
    </row>
    <row r="50" spans="1:12" ht="15.75" x14ac:dyDescent="0.25">
      <c r="A50" s="8"/>
      <c r="B50" s="8"/>
      <c r="C50" s="9" t="s">
        <v>12</v>
      </c>
      <c r="D50" s="8"/>
      <c r="E50" s="8"/>
    </row>
    <row r="51" spans="1:12" ht="15.75" x14ac:dyDescent="0.25">
      <c r="A51" s="8"/>
      <c r="B51" s="8"/>
      <c r="C51" s="10" t="s">
        <v>9</v>
      </c>
      <c r="D51" s="8"/>
      <c r="E51" s="8"/>
    </row>
    <row r="52" spans="1:12" ht="15.75" x14ac:dyDescent="0.25">
      <c r="A52" s="8"/>
      <c r="B52" s="8"/>
      <c r="C52" s="11" t="s">
        <v>10</v>
      </c>
      <c r="D52" s="8"/>
      <c r="E52" s="8"/>
    </row>
    <row r="53" spans="1:12" ht="15.75" x14ac:dyDescent="0.25">
      <c r="A53" s="8"/>
      <c r="B53" s="8"/>
      <c r="C53" s="11"/>
      <c r="D53" s="8"/>
      <c r="E53" s="8"/>
    </row>
    <row r="54" spans="1:12" ht="15.75" x14ac:dyDescent="0.25">
      <c r="A54" s="8"/>
      <c r="B54" s="8"/>
      <c r="C54" s="11"/>
      <c r="D54" s="8"/>
      <c r="E54" s="8"/>
    </row>
    <row r="55" spans="1:12" ht="18.75" x14ac:dyDescent="0.3">
      <c r="A55" s="12"/>
      <c r="B55" s="12"/>
      <c r="C55" s="12"/>
      <c r="D55" s="12"/>
      <c r="E55" s="8"/>
    </row>
    <row r="56" spans="1:12" ht="18.75" x14ac:dyDescent="0.3">
      <c r="A56" s="12"/>
      <c r="B56" s="12"/>
      <c r="C56" s="1" t="s">
        <v>21</v>
      </c>
      <c r="D56" s="12"/>
      <c r="E56" s="8"/>
    </row>
    <row r="63" spans="1:12" x14ac:dyDescent="0.25">
      <c r="A63" s="14" t="s">
        <v>1</v>
      </c>
      <c r="B63" s="15"/>
      <c r="C63" s="15"/>
      <c r="D63" s="14" t="s">
        <v>0</v>
      </c>
      <c r="E63" s="15"/>
      <c r="F63" s="15"/>
      <c r="G63" s="15"/>
      <c r="H63" s="15"/>
      <c r="L63" s="2"/>
    </row>
    <row r="64" spans="1:12" ht="18.75" x14ac:dyDescent="0.3">
      <c r="A64" s="16" t="s">
        <v>16</v>
      </c>
      <c r="B64" s="15"/>
      <c r="C64" s="15"/>
      <c r="D64" s="15"/>
      <c r="E64" s="15"/>
      <c r="F64" s="15"/>
      <c r="G64" s="15"/>
      <c r="H64" s="15"/>
    </row>
    <row r="65" spans="1:13" ht="18.75" x14ac:dyDescent="0.3">
      <c r="A65" s="19" t="s">
        <v>11</v>
      </c>
      <c r="B65" s="15"/>
      <c r="C65" s="15"/>
      <c r="D65" s="15"/>
      <c r="E65" s="15"/>
      <c r="F65" s="15"/>
      <c r="G65" s="15"/>
      <c r="H65" s="15"/>
    </row>
    <row r="66" spans="1:13" ht="18.75" x14ac:dyDescent="0.3">
      <c r="A66" s="59" t="s">
        <v>15</v>
      </c>
      <c r="B66" s="60"/>
      <c r="C66" s="60"/>
      <c r="D66" s="60"/>
      <c r="E66" s="60"/>
      <c r="F66" s="60"/>
      <c r="G66" s="60"/>
      <c r="H66" s="15"/>
    </row>
    <row r="67" spans="1:13" ht="18.75" x14ac:dyDescent="0.3">
      <c r="A67" s="59" t="s">
        <v>17</v>
      </c>
      <c r="B67" s="60"/>
      <c r="C67" s="60"/>
      <c r="D67" s="60"/>
      <c r="E67" s="60"/>
      <c r="F67" s="60"/>
      <c r="G67" s="60"/>
      <c r="H67" s="60"/>
    </row>
    <row r="69" spans="1:13" ht="18.75" x14ac:dyDescent="0.3">
      <c r="A69" s="61" t="s">
        <v>27</v>
      </c>
      <c r="B69" s="61"/>
      <c r="C69" s="61"/>
      <c r="D69" s="61"/>
      <c r="E69" s="4"/>
      <c r="F69" s="4"/>
      <c r="G69" s="4"/>
      <c r="H69" s="4"/>
      <c r="I69" s="4"/>
      <c r="J69" s="4"/>
      <c r="K69" s="4"/>
      <c r="L69" s="4"/>
      <c r="M69" s="4"/>
    </row>
    <row r="71" spans="1:13" ht="18.75" x14ac:dyDescent="0.3">
      <c r="C71" s="5"/>
      <c r="D71" s="13" t="s">
        <v>2</v>
      </c>
      <c r="J71" s="5"/>
    </row>
    <row r="72" spans="1:13" ht="15.75" x14ac:dyDescent="0.25">
      <c r="A72" s="8"/>
      <c r="B72" s="8"/>
      <c r="C72" s="8"/>
      <c r="D72" s="8"/>
      <c r="E72" s="8"/>
    </row>
    <row r="73" spans="1:13" ht="21.75" customHeight="1" x14ac:dyDescent="0.3">
      <c r="A73" s="17" t="s">
        <v>3</v>
      </c>
      <c r="B73" s="17" t="s">
        <v>4</v>
      </c>
      <c r="C73" s="17" t="s">
        <v>5</v>
      </c>
      <c r="D73" s="17" t="s">
        <v>4</v>
      </c>
      <c r="E73" s="7"/>
      <c r="H73" s="6"/>
    </row>
    <row r="74" spans="1:13" ht="17.25" x14ac:dyDescent="0.3">
      <c r="A74" s="21" t="s">
        <v>6</v>
      </c>
      <c r="B74" s="22">
        <v>0</v>
      </c>
      <c r="C74" s="22"/>
      <c r="D74" s="22" t="s">
        <v>18</v>
      </c>
      <c r="E74" s="8"/>
    </row>
    <row r="75" spans="1:13" ht="28.5" customHeight="1" x14ac:dyDescent="0.25">
      <c r="A75" s="23" t="s">
        <v>28</v>
      </c>
      <c r="B75" s="20">
        <v>29700000</v>
      </c>
      <c r="C75" s="28"/>
      <c r="D75" s="28"/>
      <c r="E75" s="8"/>
    </row>
    <row r="76" spans="1:13" ht="28.5" customHeight="1" x14ac:dyDescent="0.3">
      <c r="A76" s="23"/>
      <c r="B76" s="22"/>
      <c r="C76" s="24" t="s">
        <v>29</v>
      </c>
      <c r="D76" s="22">
        <f>B75*70%</f>
        <v>20790000</v>
      </c>
      <c r="E76" s="8"/>
    </row>
    <row r="77" spans="1:13" ht="28.5" customHeight="1" x14ac:dyDescent="0.3">
      <c r="A77" s="23"/>
      <c r="B77" s="22"/>
      <c r="C77" s="24" t="s">
        <v>30</v>
      </c>
      <c r="D77" s="22">
        <f>B75*30%</f>
        <v>8910000</v>
      </c>
      <c r="E77" s="8"/>
    </row>
    <row r="78" spans="1:13" ht="19.5" customHeight="1" x14ac:dyDescent="0.3">
      <c r="A78" s="25" t="s">
        <v>7</v>
      </c>
      <c r="B78" s="26">
        <f>D78</f>
        <v>29700000</v>
      </c>
      <c r="C78" s="25" t="s">
        <v>7</v>
      </c>
      <c r="D78" s="26">
        <f>D77+D76</f>
        <v>29700000</v>
      </c>
      <c r="E78" s="8"/>
    </row>
    <row r="79" spans="1:13" ht="17.25" x14ac:dyDescent="0.3">
      <c r="A79" s="25" t="s">
        <v>8</v>
      </c>
      <c r="B79" s="26">
        <f>B78-D78</f>
        <v>0</v>
      </c>
      <c r="C79" s="22"/>
      <c r="D79" s="22"/>
      <c r="E79" s="8"/>
    </row>
    <row r="80" spans="1:13" ht="15.75" x14ac:dyDescent="0.25">
      <c r="A80" s="8"/>
      <c r="B80" s="8"/>
      <c r="C80" s="8"/>
      <c r="D80" s="8"/>
      <c r="E80" s="8"/>
    </row>
    <row r="81" spans="1:12" ht="15.75" x14ac:dyDescent="0.25">
      <c r="A81" s="8"/>
      <c r="B81" s="8"/>
      <c r="C81" s="9" t="s">
        <v>31</v>
      </c>
      <c r="D81" s="8"/>
      <c r="E81" s="8"/>
    </row>
    <row r="82" spans="1:12" ht="15.75" x14ac:dyDescent="0.25">
      <c r="A82" s="8"/>
      <c r="B82" s="8"/>
      <c r="C82" s="10" t="s">
        <v>9</v>
      </c>
      <c r="D82" s="8"/>
      <c r="E82" s="8"/>
    </row>
    <row r="83" spans="1:12" ht="15.75" x14ac:dyDescent="0.25">
      <c r="A83" s="8"/>
      <c r="B83" s="8"/>
      <c r="C83" s="11" t="s">
        <v>10</v>
      </c>
      <c r="D83" s="8"/>
      <c r="E83" s="8"/>
    </row>
    <row r="84" spans="1:12" ht="15.75" x14ac:dyDescent="0.25">
      <c r="A84" s="8"/>
      <c r="B84" s="8"/>
      <c r="C84" s="11"/>
      <c r="D84" s="8"/>
      <c r="E84" s="8"/>
    </row>
    <row r="85" spans="1:12" ht="15.75" x14ac:dyDescent="0.25">
      <c r="A85" s="8"/>
      <c r="B85" s="8"/>
      <c r="C85" s="11"/>
      <c r="D85" s="8"/>
      <c r="E85" s="8"/>
    </row>
    <row r="86" spans="1:12" ht="18.75" x14ac:dyDescent="0.3">
      <c r="A86" s="12"/>
      <c r="B86" s="12"/>
      <c r="C86" s="12"/>
      <c r="D86" s="12"/>
      <c r="E86" s="8"/>
    </row>
    <row r="87" spans="1:12" ht="18.75" x14ac:dyDescent="0.3">
      <c r="A87" s="12"/>
      <c r="B87" s="12"/>
      <c r="C87" s="1" t="s">
        <v>21</v>
      </c>
      <c r="D87" s="12"/>
      <c r="E87" s="8"/>
    </row>
    <row r="94" spans="1:12" x14ac:dyDescent="0.25">
      <c r="A94" s="14" t="s">
        <v>1</v>
      </c>
      <c r="B94" s="15"/>
      <c r="C94" s="15"/>
      <c r="D94" s="14" t="s">
        <v>0</v>
      </c>
      <c r="E94" s="15"/>
      <c r="F94" s="15"/>
      <c r="G94" s="15"/>
      <c r="H94" s="15"/>
      <c r="L94" s="2"/>
    </row>
    <row r="95" spans="1:12" ht="18.75" x14ac:dyDescent="0.3">
      <c r="A95" s="16" t="s">
        <v>16</v>
      </c>
      <c r="B95" s="15"/>
      <c r="C95" s="15"/>
      <c r="D95" s="15"/>
      <c r="E95" s="15"/>
      <c r="F95" s="15"/>
      <c r="G95" s="15"/>
      <c r="H95" s="15"/>
    </row>
    <row r="96" spans="1:12" ht="18.75" x14ac:dyDescent="0.3">
      <c r="A96" s="19" t="s">
        <v>11</v>
      </c>
      <c r="B96" s="15"/>
      <c r="C96" s="15"/>
      <c r="D96" s="15"/>
      <c r="E96" s="15"/>
      <c r="F96" s="15"/>
      <c r="G96" s="15"/>
      <c r="H96" s="15"/>
    </row>
    <row r="97" spans="1:13" ht="18.75" x14ac:dyDescent="0.3">
      <c r="A97" s="59" t="s">
        <v>15</v>
      </c>
      <c r="B97" s="60"/>
      <c r="C97" s="60"/>
      <c r="D97" s="60"/>
      <c r="E97" s="60"/>
      <c r="F97" s="60"/>
      <c r="G97" s="60"/>
      <c r="H97" s="15"/>
    </row>
    <row r="98" spans="1:13" ht="18.75" x14ac:dyDescent="0.3">
      <c r="A98" s="59" t="s">
        <v>17</v>
      </c>
      <c r="B98" s="60"/>
      <c r="C98" s="60"/>
      <c r="D98" s="60"/>
      <c r="E98" s="60"/>
      <c r="F98" s="60"/>
      <c r="G98" s="60"/>
      <c r="H98" s="60"/>
    </row>
    <row r="100" spans="1:13" ht="18.75" x14ac:dyDescent="0.3">
      <c r="A100" s="61" t="s">
        <v>32</v>
      </c>
      <c r="B100" s="61"/>
      <c r="C100" s="61"/>
      <c r="D100" s="61"/>
      <c r="E100" s="4"/>
      <c r="F100" s="4"/>
      <c r="G100" s="4"/>
      <c r="H100" s="4"/>
      <c r="I100" s="4"/>
      <c r="J100" s="4"/>
      <c r="K100" s="4"/>
      <c r="L100" s="4"/>
      <c r="M100" s="4"/>
    </row>
    <row r="102" spans="1:13" ht="18.75" x14ac:dyDescent="0.3">
      <c r="C102" s="5"/>
      <c r="D102" s="13" t="s">
        <v>2</v>
      </c>
      <c r="J102" s="5"/>
    </row>
    <row r="103" spans="1:13" ht="15.75" x14ac:dyDescent="0.25">
      <c r="A103" s="8"/>
      <c r="B103" s="8"/>
      <c r="C103" s="8"/>
      <c r="D103" s="8"/>
      <c r="E103" s="8"/>
    </row>
    <row r="104" spans="1:13" ht="21.75" customHeight="1" x14ac:dyDescent="0.3">
      <c r="A104" s="17" t="s">
        <v>3</v>
      </c>
      <c r="B104" s="17" t="s">
        <v>4</v>
      </c>
      <c r="C104" s="17" t="s">
        <v>5</v>
      </c>
      <c r="D104" s="17" t="s">
        <v>4</v>
      </c>
      <c r="E104" s="7"/>
      <c r="H104" s="6"/>
    </row>
    <row r="105" spans="1:13" ht="17.25" x14ac:dyDescent="0.3">
      <c r="A105" s="21" t="s">
        <v>6</v>
      </c>
      <c r="B105" s="22">
        <v>0</v>
      </c>
      <c r="C105" s="22"/>
      <c r="D105" s="22" t="s">
        <v>18</v>
      </c>
      <c r="E105" s="8"/>
    </row>
    <row r="106" spans="1:13" ht="28.5" customHeight="1" x14ac:dyDescent="0.25">
      <c r="A106" s="23" t="s">
        <v>33</v>
      </c>
      <c r="B106" s="20">
        <v>29950000</v>
      </c>
      <c r="C106" s="28"/>
      <c r="D106" s="28"/>
      <c r="E106" s="8"/>
    </row>
    <row r="107" spans="1:13" ht="28.5" customHeight="1" x14ac:dyDescent="0.3">
      <c r="A107" s="23"/>
      <c r="B107" s="22"/>
      <c r="C107" s="24" t="s">
        <v>34</v>
      </c>
      <c r="D107" s="22">
        <f>B106*70%</f>
        <v>20965000</v>
      </c>
      <c r="E107" s="8"/>
    </row>
    <row r="108" spans="1:13" ht="28.5" customHeight="1" x14ac:dyDescent="0.3">
      <c r="A108" s="23"/>
      <c r="B108" s="22"/>
      <c r="C108" s="24" t="s">
        <v>35</v>
      </c>
      <c r="D108" s="22">
        <f>B106*30%</f>
        <v>8985000</v>
      </c>
      <c r="E108" s="8"/>
    </row>
    <row r="109" spans="1:13" ht="19.5" customHeight="1" x14ac:dyDescent="0.3">
      <c r="A109" s="25" t="s">
        <v>7</v>
      </c>
      <c r="B109" s="26">
        <f>D109</f>
        <v>29950000</v>
      </c>
      <c r="C109" s="25" t="s">
        <v>7</v>
      </c>
      <c r="D109" s="26">
        <f>D108+D107</f>
        <v>29950000</v>
      </c>
      <c r="E109" s="8"/>
    </row>
    <row r="110" spans="1:13" ht="17.25" x14ac:dyDescent="0.3">
      <c r="A110" s="25" t="s">
        <v>8</v>
      </c>
      <c r="B110" s="26">
        <f>B109-D109</f>
        <v>0</v>
      </c>
      <c r="C110" s="22"/>
      <c r="D110" s="22"/>
      <c r="E110" s="8"/>
    </row>
    <row r="111" spans="1:13" ht="15.75" x14ac:dyDescent="0.25">
      <c r="A111" s="8"/>
      <c r="B111" s="8"/>
      <c r="C111" s="8"/>
      <c r="D111" s="8"/>
      <c r="E111" s="8"/>
    </row>
    <row r="112" spans="1:13" ht="15.75" x14ac:dyDescent="0.25">
      <c r="A112" s="8"/>
      <c r="B112" s="8"/>
      <c r="C112" s="9" t="s">
        <v>36</v>
      </c>
      <c r="D112" s="8"/>
      <c r="E112" s="8"/>
    </row>
    <row r="113" spans="1:12" ht="15.75" x14ac:dyDescent="0.25">
      <c r="A113" s="8"/>
      <c r="B113" s="8"/>
      <c r="C113" s="10" t="s">
        <v>9</v>
      </c>
      <c r="D113" s="8"/>
      <c r="E113" s="8"/>
    </row>
    <row r="114" spans="1:12" ht="15.75" x14ac:dyDescent="0.25">
      <c r="A114" s="8"/>
      <c r="B114" s="8"/>
      <c r="C114" s="11" t="s">
        <v>10</v>
      </c>
      <c r="D114" s="8"/>
      <c r="E114" s="8"/>
    </row>
    <row r="115" spans="1:12" ht="15.75" x14ac:dyDescent="0.25">
      <c r="A115" s="8"/>
      <c r="B115" s="8"/>
      <c r="C115" s="11"/>
      <c r="D115" s="8"/>
      <c r="E115" s="8"/>
    </row>
    <row r="116" spans="1:12" ht="15.75" x14ac:dyDescent="0.25">
      <c r="A116" s="8"/>
      <c r="B116" s="8"/>
      <c r="C116" s="11"/>
      <c r="D116" s="8"/>
      <c r="E116" s="8"/>
    </row>
    <row r="117" spans="1:12" ht="18.75" x14ac:dyDescent="0.3">
      <c r="A117" s="12"/>
      <c r="B117" s="12"/>
      <c r="C117" s="12"/>
      <c r="D117" s="12"/>
      <c r="E117" s="8"/>
    </row>
    <row r="118" spans="1:12" ht="18.75" x14ac:dyDescent="0.3">
      <c r="A118" s="12"/>
      <c r="B118" s="12"/>
      <c r="C118" s="1" t="s">
        <v>21</v>
      </c>
      <c r="D118" s="12"/>
      <c r="E118" s="8"/>
    </row>
    <row r="125" spans="1:12" x14ac:dyDescent="0.25">
      <c r="A125" s="14" t="s">
        <v>1</v>
      </c>
      <c r="B125" s="15"/>
      <c r="C125" s="15"/>
      <c r="D125" s="14" t="s">
        <v>0</v>
      </c>
      <c r="E125" s="15"/>
      <c r="F125" s="15"/>
      <c r="G125" s="15"/>
      <c r="H125" s="15"/>
      <c r="L125" s="2"/>
    </row>
    <row r="126" spans="1:12" ht="18.75" x14ac:dyDescent="0.3">
      <c r="A126" s="16" t="s">
        <v>16</v>
      </c>
      <c r="B126" s="15"/>
      <c r="C126" s="15"/>
      <c r="D126" s="15"/>
      <c r="E126" s="15"/>
      <c r="F126" s="15"/>
      <c r="G126" s="15"/>
      <c r="H126" s="15"/>
    </row>
    <row r="127" spans="1:12" ht="18.75" x14ac:dyDescent="0.3">
      <c r="A127" s="19" t="s">
        <v>11</v>
      </c>
      <c r="B127" s="15"/>
      <c r="C127" s="15"/>
      <c r="D127" s="15"/>
      <c r="E127" s="15"/>
      <c r="F127" s="15"/>
      <c r="G127" s="15"/>
      <c r="H127" s="15"/>
    </row>
    <row r="128" spans="1:12" ht="18.75" x14ac:dyDescent="0.3">
      <c r="A128" s="59" t="s">
        <v>15</v>
      </c>
      <c r="B128" s="60"/>
      <c r="C128" s="60"/>
      <c r="D128" s="60"/>
      <c r="E128" s="60"/>
      <c r="F128" s="60"/>
      <c r="G128" s="60"/>
      <c r="H128" s="15"/>
    </row>
    <row r="129" spans="1:13" ht="18.75" x14ac:dyDescent="0.3">
      <c r="A129" s="59" t="s">
        <v>17</v>
      </c>
      <c r="B129" s="60"/>
      <c r="C129" s="60"/>
      <c r="D129" s="60"/>
      <c r="E129" s="60"/>
      <c r="F129" s="60"/>
      <c r="G129" s="60"/>
      <c r="H129" s="60"/>
    </row>
    <row r="131" spans="1:13" ht="18.75" x14ac:dyDescent="0.3">
      <c r="A131" s="61" t="s">
        <v>37</v>
      </c>
      <c r="B131" s="61"/>
      <c r="C131" s="61"/>
      <c r="D131" s="61"/>
      <c r="E131" s="4"/>
      <c r="F131" s="4"/>
      <c r="G131" s="4"/>
      <c r="H131" s="4"/>
      <c r="I131" s="4"/>
      <c r="J131" s="4"/>
      <c r="K131" s="4"/>
      <c r="L131" s="4"/>
      <c r="M131" s="4"/>
    </row>
    <row r="133" spans="1:13" ht="18.75" x14ac:dyDescent="0.3">
      <c r="C133" s="5"/>
      <c r="D133" s="13" t="s">
        <v>2</v>
      </c>
      <c r="J133" s="5"/>
    </row>
    <row r="134" spans="1:13" ht="15.75" x14ac:dyDescent="0.25">
      <c r="A134" s="8"/>
      <c r="B134" s="8"/>
      <c r="C134" s="8"/>
      <c r="D134" s="8"/>
      <c r="E134" s="8"/>
    </row>
    <row r="135" spans="1:13" ht="21.75" customHeight="1" x14ac:dyDescent="0.3">
      <c r="A135" s="17" t="s">
        <v>3</v>
      </c>
      <c r="B135" s="17" t="s">
        <v>4</v>
      </c>
      <c r="C135" s="17" t="s">
        <v>5</v>
      </c>
      <c r="D135" s="17" t="s">
        <v>4</v>
      </c>
      <c r="E135" s="7"/>
      <c r="H135" s="6"/>
    </row>
    <row r="136" spans="1:13" ht="17.25" x14ac:dyDescent="0.3">
      <c r="A136" s="21" t="s">
        <v>6</v>
      </c>
      <c r="B136" s="22">
        <v>0</v>
      </c>
      <c r="C136" s="22"/>
      <c r="D136" s="22" t="s">
        <v>18</v>
      </c>
      <c r="E136" s="8"/>
    </row>
    <row r="137" spans="1:13" ht="28.5" customHeight="1" x14ac:dyDescent="0.25">
      <c r="A137" s="23" t="s">
        <v>38</v>
      </c>
      <c r="B137" s="20">
        <v>29800000</v>
      </c>
      <c r="C137" s="28"/>
      <c r="D137" s="28"/>
      <c r="E137" s="8"/>
    </row>
    <row r="138" spans="1:13" ht="28.5" customHeight="1" x14ac:dyDescent="0.3">
      <c r="A138" s="23"/>
      <c r="B138" s="22"/>
      <c r="C138" s="24" t="s">
        <v>39</v>
      </c>
      <c r="D138" s="22">
        <f>B137*70%</f>
        <v>20860000</v>
      </c>
      <c r="E138" s="8"/>
    </row>
    <row r="139" spans="1:13" ht="28.5" customHeight="1" x14ac:dyDescent="0.3">
      <c r="A139" s="23"/>
      <c r="B139" s="22"/>
      <c r="C139" s="24" t="s">
        <v>40</v>
      </c>
      <c r="D139" s="22">
        <f>B137*30%</f>
        <v>8940000</v>
      </c>
      <c r="E139" s="8"/>
    </row>
    <row r="140" spans="1:13" ht="19.5" customHeight="1" x14ac:dyDescent="0.3">
      <c r="A140" s="25" t="s">
        <v>7</v>
      </c>
      <c r="B140" s="26">
        <f>D140</f>
        <v>29800000</v>
      </c>
      <c r="C140" s="25" t="s">
        <v>7</v>
      </c>
      <c r="D140" s="26">
        <f>D139+D138</f>
        <v>29800000</v>
      </c>
      <c r="E140" s="8"/>
    </row>
    <row r="141" spans="1:13" ht="17.25" x14ac:dyDescent="0.3">
      <c r="A141" s="25" t="s">
        <v>8</v>
      </c>
      <c r="B141" s="26">
        <f>B140-D140</f>
        <v>0</v>
      </c>
      <c r="C141" s="22"/>
      <c r="D141" s="22"/>
      <c r="E141" s="8"/>
    </row>
    <row r="142" spans="1:13" ht="15.75" x14ac:dyDescent="0.25">
      <c r="A142" s="8"/>
      <c r="B142" s="8"/>
      <c r="C142" s="8"/>
      <c r="D142" s="8"/>
      <c r="E142" s="8"/>
    </row>
    <row r="143" spans="1:13" ht="15.75" x14ac:dyDescent="0.25">
      <c r="A143" s="8"/>
      <c r="B143" s="8"/>
      <c r="C143" s="9" t="s">
        <v>41</v>
      </c>
      <c r="D143" s="8"/>
      <c r="E143" s="8"/>
    </row>
    <row r="144" spans="1:13" ht="15.75" x14ac:dyDescent="0.25">
      <c r="A144" s="8"/>
      <c r="B144" s="8"/>
      <c r="C144" s="10" t="s">
        <v>9</v>
      </c>
      <c r="D144" s="8"/>
      <c r="E144" s="8"/>
    </row>
    <row r="145" spans="1:12" ht="15.75" x14ac:dyDescent="0.25">
      <c r="A145" s="8"/>
      <c r="B145" s="8"/>
      <c r="C145" s="11" t="s">
        <v>10</v>
      </c>
      <c r="D145" s="8"/>
      <c r="E145" s="8"/>
    </row>
    <row r="146" spans="1:12" ht="15.75" x14ac:dyDescent="0.25">
      <c r="A146" s="8"/>
      <c r="B146" s="8"/>
      <c r="C146" s="11"/>
      <c r="D146" s="8"/>
      <c r="E146" s="8"/>
    </row>
    <row r="147" spans="1:12" ht="15.75" x14ac:dyDescent="0.25">
      <c r="A147" s="8"/>
      <c r="B147" s="8"/>
      <c r="C147" s="11"/>
      <c r="D147" s="8"/>
      <c r="E147" s="8"/>
    </row>
    <row r="148" spans="1:12" ht="18.75" x14ac:dyDescent="0.3">
      <c r="A148" s="12"/>
      <c r="B148" s="12"/>
      <c r="C148" s="12"/>
      <c r="D148" s="12"/>
      <c r="E148" s="8"/>
    </row>
    <row r="149" spans="1:12" ht="18.75" x14ac:dyDescent="0.3">
      <c r="A149" s="12"/>
      <c r="B149" s="12"/>
      <c r="C149" s="1" t="s">
        <v>21</v>
      </c>
      <c r="D149" s="12"/>
      <c r="E149" s="8"/>
    </row>
    <row r="156" spans="1:12" x14ac:dyDescent="0.25">
      <c r="A156" s="14" t="s">
        <v>1</v>
      </c>
      <c r="B156" s="15"/>
      <c r="C156" s="15"/>
      <c r="D156" s="14" t="s">
        <v>0</v>
      </c>
      <c r="E156" s="15"/>
      <c r="F156" s="15"/>
      <c r="G156" s="15"/>
      <c r="H156" s="15"/>
      <c r="L156" s="2"/>
    </row>
    <row r="157" spans="1:12" ht="18.75" x14ac:dyDescent="0.3">
      <c r="A157" s="16" t="s">
        <v>16</v>
      </c>
      <c r="B157" s="15"/>
      <c r="C157" s="15"/>
      <c r="D157" s="15"/>
      <c r="E157" s="15"/>
      <c r="F157" s="15"/>
      <c r="G157" s="15"/>
      <c r="H157" s="15"/>
    </row>
    <row r="158" spans="1:12" ht="18.75" x14ac:dyDescent="0.3">
      <c r="A158" s="19" t="s">
        <v>11</v>
      </c>
      <c r="B158" s="15"/>
      <c r="C158" s="15"/>
      <c r="D158" s="15"/>
      <c r="E158" s="15"/>
      <c r="F158" s="15"/>
      <c r="G158" s="15"/>
      <c r="H158" s="15"/>
    </row>
    <row r="159" spans="1:12" ht="18.75" x14ac:dyDescent="0.3">
      <c r="A159" s="59" t="s">
        <v>15</v>
      </c>
      <c r="B159" s="60"/>
      <c r="C159" s="60"/>
      <c r="D159" s="60"/>
      <c r="E159" s="60"/>
      <c r="F159" s="60"/>
      <c r="G159" s="60"/>
      <c r="H159" s="15"/>
    </row>
    <row r="160" spans="1:12" ht="18.75" x14ac:dyDescent="0.3">
      <c r="A160" s="59" t="s">
        <v>17</v>
      </c>
      <c r="B160" s="60"/>
      <c r="C160" s="60"/>
      <c r="D160" s="60"/>
      <c r="E160" s="60"/>
      <c r="F160" s="60"/>
      <c r="G160" s="60"/>
      <c r="H160" s="60"/>
    </row>
    <row r="162" spans="1:13" ht="18.75" x14ac:dyDescent="0.3">
      <c r="A162" s="61" t="s">
        <v>42</v>
      </c>
      <c r="B162" s="61"/>
      <c r="C162" s="61"/>
      <c r="D162" s="61"/>
      <c r="E162" s="4"/>
      <c r="F162" s="4"/>
      <c r="G162" s="4"/>
      <c r="H162" s="4"/>
      <c r="I162" s="4"/>
      <c r="J162" s="4"/>
      <c r="K162" s="4"/>
      <c r="L162" s="4"/>
      <c r="M162" s="4"/>
    </row>
    <row r="164" spans="1:13" ht="18.75" x14ac:dyDescent="0.3">
      <c r="C164" s="5"/>
      <c r="D164" s="13" t="s">
        <v>2</v>
      </c>
      <c r="J164" s="5"/>
    </row>
    <row r="165" spans="1:13" ht="15.75" x14ac:dyDescent="0.25">
      <c r="A165" s="8"/>
      <c r="B165" s="8"/>
      <c r="C165" s="8"/>
      <c r="D165" s="8"/>
      <c r="E165" s="8"/>
    </row>
    <row r="166" spans="1:13" ht="21.75" customHeight="1" x14ac:dyDescent="0.3">
      <c r="A166" s="17" t="s">
        <v>3</v>
      </c>
      <c r="B166" s="17" t="s">
        <v>4</v>
      </c>
      <c r="C166" s="17" t="s">
        <v>5</v>
      </c>
      <c r="D166" s="17" t="s">
        <v>4</v>
      </c>
      <c r="E166" s="7"/>
      <c r="H166" s="6"/>
    </row>
    <row r="167" spans="1:13" ht="17.25" x14ac:dyDescent="0.3">
      <c r="A167" s="21" t="s">
        <v>6</v>
      </c>
      <c r="B167" s="22">
        <v>0</v>
      </c>
      <c r="C167" s="22"/>
      <c r="D167" s="22" t="s">
        <v>18</v>
      </c>
      <c r="E167" s="8"/>
    </row>
    <row r="168" spans="1:13" ht="28.5" customHeight="1" x14ac:dyDescent="0.25">
      <c r="A168" s="23" t="s">
        <v>43</v>
      </c>
      <c r="B168" s="20">
        <v>29750000</v>
      </c>
      <c r="C168" s="28"/>
      <c r="D168" s="28"/>
      <c r="E168" s="8"/>
    </row>
    <row r="169" spans="1:13" ht="28.5" customHeight="1" x14ac:dyDescent="0.3">
      <c r="A169" s="23"/>
      <c r="B169" s="22"/>
      <c r="C169" s="24" t="s">
        <v>44</v>
      </c>
      <c r="D169" s="22">
        <f>B168*70%</f>
        <v>20825000</v>
      </c>
      <c r="E169" s="8"/>
    </row>
    <row r="170" spans="1:13" ht="28.5" customHeight="1" x14ac:dyDescent="0.3">
      <c r="A170" s="23"/>
      <c r="B170" s="22"/>
      <c r="C170" s="24" t="s">
        <v>45</v>
      </c>
      <c r="D170" s="22">
        <f>B168*30%</f>
        <v>8925000</v>
      </c>
      <c r="E170" s="8"/>
    </row>
    <row r="171" spans="1:13" ht="19.5" customHeight="1" x14ac:dyDescent="0.3">
      <c r="A171" s="25" t="s">
        <v>7</v>
      </c>
      <c r="B171" s="26">
        <f>D171</f>
        <v>29750000</v>
      </c>
      <c r="C171" s="25" t="s">
        <v>7</v>
      </c>
      <c r="D171" s="26">
        <f>D170+D169</f>
        <v>29750000</v>
      </c>
      <c r="E171" s="8"/>
    </row>
    <row r="172" spans="1:13" ht="17.25" x14ac:dyDescent="0.3">
      <c r="A172" s="25" t="s">
        <v>8</v>
      </c>
      <c r="B172" s="26">
        <f>B171-D171</f>
        <v>0</v>
      </c>
      <c r="C172" s="22"/>
      <c r="D172" s="22"/>
      <c r="E172" s="8"/>
    </row>
    <row r="173" spans="1:13" ht="15.75" x14ac:dyDescent="0.25">
      <c r="A173" s="8"/>
      <c r="B173" s="8"/>
      <c r="C173" s="8"/>
      <c r="D173" s="8"/>
      <c r="E173" s="8"/>
    </row>
    <row r="174" spans="1:13" ht="15.75" x14ac:dyDescent="0.25">
      <c r="A174" s="8"/>
      <c r="B174" s="8"/>
      <c r="C174" s="9" t="s">
        <v>50</v>
      </c>
      <c r="D174" s="8"/>
      <c r="E174" s="8"/>
    </row>
    <row r="175" spans="1:13" ht="15.75" x14ac:dyDescent="0.25">
      <c r="A175" s="8"/>
      <c r="B175" s="8"/>
      <c r="C175" s="10" t="s">
        <v>9</v>
      </c>
      <c r="D175" s="8"/>
      <c r="E175" s="8"/>
    </row>
    <row r="176" spans="1:13" ht="15.75" x14ac:dyDescent="0.25">
      <c r="A176" s="8"/>
      <c r="B176" s="8"/>
      <c r="C176" s="11" t="s">
        <v>10</v>
      </c>
      <c r="D176" s="8"/>
      <c r="E176" s="8"/>
    </row>
    <row r="177" spans="1:12" ht="15.75" x14ac:dyDescent="0.25">
      <c r="A177" s="8"/>
      <c r="B177" s="8"/>
      <c r="C177" s="11"/>
      <c r="D177" s="8"/>
      <c r="E177" s="8"/>
    </row>
    <row r="178" spans="1:12" ht="15.75" x14ac:dyDescent="0.25">
      <c r="A178" s="8"/>
      <c r="B178" s="8"/>
      <c r="C178" s="11"/>
      <c r="D178" s="8"/>
      <c r="E178" s="8"/>
    </row>
    <row r="179" spans="1:12" ht="18.75" x14ac:dyDescent="0.3">
      <c r="A179" s="12"/>
      <c r="B179" s="12"/>
      <c r="C179" s="12"/>
      <c r="D179" s="12"/>
      <c r="E179" s="8"/>
    </row>
    <row r="180" spans="1:12" ht="18.75" x14ac:dyDescent="0.3">
      <c r="A180" s="12"/>
      <c r="B180" s="12"/>
      <c r="C180" s="1" t="s">
        <v>21</v>
      </c>
      <c r="D180" s="12"/>
      <c r="E180" s="8"/>
    </row>
    <row r="187" spans="1:12" x14ac:dyDescent="0.25">
      <c r="A187" s="14" t="s">
        <v>1</v>
      </c>
      <c r="B187" s="15"/>
      <c r="C187" s="15"/>
      <c r="D187" s="14" t="s">
        <v>0</v>
      </c>
      <c r="E187" s="15"/>
      <c r="F187" s="15"/>
      <c r="G187" s="15"/>
      <c r="H187" s="15"/>
      <c r="L187" s="2"/>
    </row>
    <row r="188" spans="1:12" ht="18.75" x14ac:dyDescent="0.3">
      <c r="A188" s="16" t="s">
        <v>16</v>
      </c>
      <c r="B188" s="15"/>
      <c r="C188" s="15"/>
      <c r="D188" s="15"/>
      <c r="E188" s="15"/>
      <c r="F188" s="15"/>
      <c r="G188" s="15"/>
      <c r="H188" s="15"/>
    </row>
    <row r="189" spans="1:12" ht="18.75" x14ac:dyDescent="0.3">
      <c r="A189" s="19" t="s">
        <v>11</v>
      </c>
      <c r="B189" s="15"/>
      <c r="C189" s="15"/>
      <c r="D189" s="15"/>
      <c r="E189" s="15"/>
      <c r="F189" s="15"/>
      <c r="G189" s="15"/>
      <c r="H189" s="15"/>
    </row>
    <row r="190" spans="1:12" ht="18.75" x14ac:dyDescent="0.3">
      <c r="A190" s="59" t="s">
        <v>15</v>
      </c>
      <c r="B190" s="60"/>
      <c r="C190" s="60"/>
      <c r="D190" s="60"/>
      <c r="E190" s="60"/>
      <c r="F190" s="60"/>
      <c r="G190" s="60"/>
      <c r="H190" s="15"/>
    </row>
    <row r="191" spans="1:12" ht="18.75" x14ac:dyDescent="0.3">
      <c r="A191" s="59" t="s">
        <v>17</v>
      </c>
      <c r="B191" s="60"/>
      <c r="C191" s="60"/>
      <c r="D191" s="60"/>
      <c r="E191" s="60"/>
      <c r="F191" s="60"/>
      <c r="G191" s="60"/>
      <c r="H191" s="60"/>
    </row>
    <row r="193" spans="1:13" ht="18.75" x14ac:dyDescent="0.3">
      <c r="A193" s="61" t="s">
        <v>46</v>
      </c>
      <c r="B193" s="61"/>
      <c r="C193" s="61"/>
      <c r="D193" s="61"/>
      <c r="E193" s="4"/>
      <c r="F193" s="4"/>
      <c r="G193" s="4"/>
      <c r="H193" s="4"/>
      <c r="I193" s="4"/>
      <c r="J193" s="4"/>
      <c r="K193" s="4"/>
      <c r="L193" s="4"/>
      <c r="M193" s="4"/>
    </row>
    <row r="195" spans="1:13" ht="18.75" x14ac:dyDescent="0.3">
      <c r="C195" s="5"/>
      <c r="D195" s="13" t="s">
        <v>2</v>
      </c>
      <c r="J195" s="5"/>
    </row>
    <row r="196" spans="1:13" ht="15.75" x14ac:dyDescent="0.25">
      <c r="A196" s="8"/>
      <c r="B196" s="8"/>
      <c r="C196" s="8"/>
      <c r="D196" s="8"/>
      <c r="E196" s="8"/>
    </row>
    <row r="197" spans="1:13" ht="21.75" customHeight="1" x14ac:dyDescent="0.3">
      <c r="A197" s="17" t="s">
        <v>3</v>
      </c>
      <c r="B197" s="17" t="s">
        <v>4</v>
      </c>
      <c r="C197" s="17" t="s">
        <v>5</v>
      </c>
      <c r="D197" s="17" t="s">
        <v>4</v>
      </c>
      <c r="E197" s="7"/>
      <c r="H197" s="6"/>
    </row>
    <row r="198" spans="1:13" ht="17.25" x14ac:dyDescent="0.3">
      <c r="A198" s="21" t="s">
        <v>6</v>
      </c>
      <c r="B198" s="22">
        <v>0</v>
      </c>
      <c r="C198" s="22"/>
      <c r="D198" s="22" t="s">
        <v>18</v>
      </c>
      <c r="E198" s="8"/>
    </row>
    <row r="199" spans="1:13" ht="28.5" customHeight="1" x14ac:dyDescent="0.25">
      <c r="A199" s="23" t="s">
        <v>47</v>
      </c>
      <c r="B199" s="20">
        <v>29600000</v>
      </c>
      <c r="C199" s="28"/>
      <c r="D199" s="28"/>
      <c r="E199" s="8"/>
    </row>
    <row r="200" spans="1:13" ht="28.5" customHeight="1" x14ac:dyDescent="0.3">
      <c r="A200" s="23"/>
      <c r="B200" s="22"/>
      <c r="C200" s="24" t="s">
        <v>48</v>
      </c>
      <c r="D200" s="22">
        <f>B199*70%</f>
        <v>20720000</v>
      </c>
      <c r="E200" s="8"/>
    </row>
    <row r="201" spans="1:13" ht="28.5" customHeight="1" x14ac:dyDescent="0.3">
      <c r="A201" s="23"/>
      <c r="B201" s="22"/>
      <c r="C201" s="24" t="s">
        <v>49</v>
      </c>
      <c r="D201" s="22">
        <f>B199*30%</f>
        <v>8880000</v>
      </c>
      <c r="E201" s="8"/>
    </row>
    <row r="202" spans="1:13" ht="19.5" customHeight="1" x14ac:dyDescent="0.3">
      <c r="A202" s="25" t="s">
        <v>7</v>
      </c>
      <c r="B202" s="26">
        <f>D202</f>
        <v>29600000</v>
      </c>
      <c r="C202" s="25" t="s">
        <v>7</v>
      </c>
      <c r="D202" s="26">
        <f>D201+D200</f>
        <v>29600000</v>
      </c>
      <c r="E202" s="8"/>
    </row>
    <row r="203" spans="1:13" ht="17.25" x14ac:dyDescent="0.3">
      <c r="A203" s="25" t="s">
        <v>8</v>
      </c>
      <c r="B203" s="26">
        <f>B202-D202</f>
        <v>0</v>
      </c>
      <c r="C203" s="22"/>
      <c r="D203" s="22"/>
      <c r="E203" s="8"/>
    </row>
    <row r="204" spans="1:13" ht="15.75" x14ac:dyDescent="0.25">
      <c r="A204" s="8"/>
      <c r="B204" s="8"/>
      <c r="C204" s="8"/>
      <c r="D204" s="8"/>
      <c r="E204" s="8"/>
    </row>
    <row r="205" spans="1:13" ht="15.75" x14ac:dyDescent="0.25">
      <c r="A205" s="8"/>
      <c r="B205" s="8"/>
      <c r="C205" s="9" t="s">
        <v>51</v>
      </c>
      <c r="D205" s="8"/>
      <c r="E205" s="8"/>
    </row>
    <row r="206" spans="1:13" ht="15.75" x14ac:dyDescent="0.25">
      <c r="A206" s="8"/>
      <c r="B206" s="8"/>
      <c r="C206" s="10" t="s">
        <v>9</v>
      </c>
      <c r="D206" s="8"/>
      <c r="E206" s="8"/>
    </row>
    <row r="207" spans="1:13" ht="15.75" x14ac:dyDescent="0.25">
      <c r="A207" s="8"/>
      <c r="B207" s="8"/>
      <c r="C207" s="11" t="s">
        <v>10</v>
      </c>
      <c r="D207" s="8"/>
      <c r="E207" s="8"/>
    </row>
    <row r="208" spans="1:13" ht="15.75" x14ac:dyDescent="0.25">
      <c r="A208" s="8"/>
      <c r="B208" s="8"/>
      <c r="C208" s="11"/>
      <c r="D208" s="8"/>
      <c r="E208" s="8"/>
    </row>
    <row r="209" spans="1:5" ht="15.75" x14ac:dyDescent="0.25">
      <c r="A209" s="8"/>
      <c r="B209" s="8"/>
      <c r="C209" s="11"/>
      <c r="D209" s="8"/>
      <c r="E209" s="8"/>
    </row>
    <row r="210" spans="1:5" ht="18.75" x14ac:dyDescent="0.3">
      <c r="A210" s="12"/>
      <c r="B210" s="12"/>
      <c r="C210" s="12"/>
      <c r="D210" s="12"/>
      <c r="E210" s="8"/>
    </row>
    <row r="211" spans="1:5" ht="18.75" x14ac:dyDescent="0.3">
      <c r="A211" s="12"/>
      <c r="B211" s="12"/>
      <c r="C211" s="1" t="s">
        <v>21</v>
      </c>
      <c r="D211" s="12"/>
      <c r="E211" s="8"/>
    </row>
  </sheetData>
  <mergeCells count="21">
    <mergeCell ref="A193:D193"/>
    <mergeCell ref="A159:G159"/>
    <mergeCell ref="A160:H160"/>
    <mergeCell ref="A162:D162"/>
    <mergeCell ref="A190:G190"/>
    <mergeCell ref="A191:H191"/>
    <mergeCell ref="A98:H98"/>
    <mergeCell ref="A100:D100"/>
    <mergeCell ref="A128:G128"/>
    <mergeCell ref="A129:H129"/>
    <mergeCell ref="A131:D131"/>
    <mergeCell ref="A38:D38"/>
    <mergeCell ref="A66:G66"/>
    <mergeCell ref="A67:H67"/>
    <mergeCell ref="A69:D69"/>
    <mergeCell ref="A97:G97"/>
    <mergeCell ref="A4:G4"/>
    <mergeCell ref="A5:H5"/>
    <mergeCell ref="A7:D7"/>
    <mergeCell ref="A35:G35"/>
    <mergeCell ref="A36:H36"/>
  </mergeCells>
  <pageMargins left="0.62" right="0.19" top="0.41" bottom="0.42" header="0.3" footer="0.16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workbookViewId="0">
      <selection activeCell="D16" sqref="D16"/>
    </sheetView>
  </sheetViews>
  <sheetFormatPr defaultRowHeight="15" x14ac:dyDescent="0.25"/>
  <cols>
    <col min="1" max="1" width="42.7109375" style="30" customWidth="1"/>
    <col min="2" max="2" width="17" style="30" customWidth="1"/>
    <col min="3" max="3" width="52.140625" style="30" customWidth="1"/>
    <col min="4" max="4" width="16.28515625" style="30" customWidth="1"/>
    <col min="5" max="5" width="12.42578125" style="30" customWidth="1"/>
    <col min="6" max="16384" width="9.140625" style="30"/>
  </cols>
  <sheetData>
    <row r="1" spans="1:6" x14ac:dyDescent="0.25">
      <c r="A1" s="14" t="s">
        <v>1</v>
      </c>
      <c r="B1" s="29"/>
      <c r="C1" s="29"/>
      <c r="D1" s="14" t="s">
        <v>0</v>
      </c>
      <c r="E1" s="2"/>
    </row>
    <row r="2" spans="1:6" ht="18.75" x14ac:dyDescent="0.3">
      <c r="A2" s="16" t="s">
        <v>62</v>
      </c>
      <c r="B2" s="29"/>
      <c r="C2" s="29"/>
      <c r="D2" s="29"/>
    </row>
    <row r="3" spans="1:6" ht="18.75" x14ac:dyDescent="0.3">
      <c r="A3" s="44" t="s">
        <v>71</v>
      </c>
      <c r="B3" s="29"/>
      <c r="C3" s="29"/>
      <c r="D3" s="29"/>
    </row>
    <row r="4" spans="1:6" ht="18.75" x14ac:dyDescent="0.3">
      <c r="A4" s="59" t="s">
        <v>63</v>
      </c>
      <c r="B4" s="60"/>
      <c r="C4" s="60"/>
      <c r="D4" s="60"/>
    </row>
    <row r="5" spans="1:6" ht="18.75" x14ac:dyDescent="0.3">
      <c r="A5" s="59"/>
      <c r="B5" s="60"/>
      <c r="C5" s="60"/>
      <c r="D5" s="60"/>
    </row>
    <row r="7" spans="1:6" ht="18.75" x14ac:dyDescent="0.3">
      <c r="A7" s="61" t="s">
        <v>65</v>
      </c>
      <c r="B7" s="61"/>
      <c r="C7" s="61"/>
      <c r="D7" s="61"/>
      <c r="E7" s="4"/>
      <c r="F7" s="4"/>
    </row>
    <row r="9" spans="1:6" ht="18.75" x14ac:dyDescent="0.3">
      <c r="C9" s="5"/>
      <c r="D9" s="13" t="s">
        <v>2</v>
      </c>
    </row>
    <row r="10" spans="1:6" ht="15.75" x14ac:dyDescent="0.25">
      <c r="A10" s="31"/>
      <c r="B10" s="31"/>
      <c r="C10" s="31"/>
      <c r="D10" s="31"/>
    </row>
    <row r="11" spans="1:6" ht="21.75" customHeight="1" x14ac:dyDescent="0.25">
      <c r="A11" s="17" t="s">
        <v>3</v>
      </c>
      <c r="B11" s="17" t="s">
        <v>4</v>
      </c>
      <c r="C11" s="17" t="s">
        <v>5</v>
      </c>
      <c r="D11" s="17" t="s">
        <v>4</v>
      </c>
    </row>
    <row r="12" spans="1:6" s="2" customFormat="1" ht="16.5" x14ac:dyDescent="0.25">
      <c r="A12" s="21" t="s">
        <v>6</v>
      </c>
      <c r="B12" s="21"/>
      <c r="C12" s="21"/>
      <c r="D12" s="21"/>
    </row>
    <row r="13" spans="1:6" ht="21" customHeight="1" x14ac:dyDescent="0.25">
      <c r="A13" s="41" t="s">
        <v>66</v>
      </c>
      <c r="B13" s="46">
        <v>219510000</v>
      </c>
      <c r="C13" s="23"/>
      <c r="D13" s="23"/>
    </row>
    <row r="14" spans="1:6" ht="18.75" customHeight="1" x14ac:dyDescent="0.25">
      <c r="A14" s="27"/>
      <c r="B14" s="23"/>
      <c r="C14" s="23" t="s">
        <v>67</v>
      </c>
      <c r="D14" s="40">
        <f>B13*70%</f>
        <v>153657000</v>
      </c>
    </row>
    <row r="15" spans="1:6" ht="18.75" customHeight="1" x14ac:dyDescent="0.25">
      <c r="A15" s="27"/>
      <c r="B15" s="23"/>
      <c r="C15" s="23" t="s">
        <v>68</v>
      </c>
      <c r="D15" s="40">
        <f>B13*30%</f>
        <v>65853000</v>
      </c>
    </row>
    <row r="16" spans="1:6" s="2" customFormat="1" ht="18.75" customHeight="1" x14ac:dyDescent="0.25">
      <c r="A16" s="25" t="s">
        <v>7</v>
      </c>
      <c r="B16" s="21">
        <f>SUM(B13:B15)</f>
        <v>219510000</v>
      </c>
      <c r="C16" s="21"/>
      <c r="D16" s="21">
        <f>SUM(D14:D15)</f>
        <v>219510000</v>
      </c>
    </row>
    <row r="17" spans="1:4" ht="18.75" customHeight="1" x14ac:dyDescent="0.25">
      <c r="A17" s="25" t="s">
        <v>8</v>
      </c>
      <c r="B17" s="21"/>
      <c r="C17" s="33"/>
      <c r="D17" s="34"/>
    </row>
    <row r="18" spans="1:4" ht="15.75" x14ac:dyDescent="0.25">
      <c r="A18" s="31"/>
      <c r="B18" s="31"/>
      <c r="C18" s="31"/>
      <c r="D18" s="31"/>
    </row>
    <row r="19" spans="1:4" ht="15.75" x14ac:dyDescent="0.25">
      <c r="A19" s="31"/>
      <c r="B19" s="31"/>
      <c r="C19" s="9" t="s">
        <v>69</v>
      </c>
      <c r="D19" s="31"/>
    </row>
    <row r="20" spans="1:4" ht="15.75" x14ac:dyDescent="0.25">
      <c r="A20" s="31"/>
      <c r="B20" s="31"/>
      <c r="C20" s="10" t="s">
        <v>9</v>
      </c>
      <c r="D20" s="31"/>
    </row>
    <row r="21" spans="1:4" ht="15.75" x14ac:dyDescent="0.25">
      <c r="A21" s="31"/>
      <c r="B21" s="31"/>
      <c r="C21" s="11" t="s">
        <v>10</v>
      </c>
      <c r="D21" s="31"/>
    </row>
    <row r="22" spans="1:4" ht="15.75" x14ac:dyDescent="0.25">
      <c r="A22" s="31"/>
      <c r="B22" s="31"/>
      <c r="C22" s="11"/>
      <c r="D22" s="31"/>
    </row>
    <row r="23" spans="1:4" ht="18.75" x14ac:dyDescent="0.3">
      <c r="A23" s="32"/>
      <c r="B23" s="32"/>
      <c r="C23" s="32"/>
      <c r="D23" s="32"/>
    </row>
    <row r="24" spans="1:4" ht="18.75" x14ac:dyDescent="0.3">
      <c r="A24" s="32"/>
      <c r="B24" s="32"/>
      <c r="C24" s="1" t="s">
        <v>70</v>
      </c>
      <c r="D24" s="32"/>
    </row>
    <row r="25" spans="1:4" ht="18.75" x14ac:dyDescent="0.3">
      <c r="A25" s="32"/>
      <c r="B25" s="32"/>
      <c r="C25" s="1"/>
      <c r="D25" s="32"/>
    </row>
    <row r="26" spans="1:4" ht="18.75" x14ac:dyDescent="0.3">
      <c r="A26" s="32"/>
      <c r="B26" s="32"/>
      <c r="C26" s="1"/>
      <c r="D26" s="32"/>
    </row>
    <row r="27" spans="1:4" ht="18.75" x14ac:dyDescent="0.3">
      <c r="A27" s="32"/>
      <c r="B27" s="32"/>
      <c r="C27" s="1"/>
      <c r="D27" s="32"/>
    </row>
    <row r="28" spans="1:4" ht="18.75" x14ac:dyDescent="0.3">
      <c r="A28" s="32"/>
      <c r="B28" s="32"/>
      <c r="C28" s="1"/>
      <c r="D28" s="32"/>
    </row>
    <row r="29" spans="1:4" ht="18.75" x14ac:dyDescent="0.3">
      <c r="A29" s="32"/>
      <c r="B29" s="32"/>
      <c r="C29" s="1"/>
      <c r="D29" s="32"/>
    </row>
    <row r="30" spans="1:4" ht="18.75" x14ac:dyDescent="0.3">
      <c r="A30" s="32"/>
      <c r="B30" s="32"/>
      <c r="C30" s="1"/>
      <c r="D30" s="32"/>
    </row>
    <row r="31" spans="1:4" ht="18.75" x14ac:dyDescent="0.3">
      <c r="A31" s="32"/>
      <c r="B31" s="32"/>
      <c r="C31" s="1"/>
      <c r="D31" s="32"/>
    </row>
    <row r="32" spans="1:4" ht="18.75" x14ac:dyDescent="0.3">
      <c r="A32" s="32"/>
      <c r="B32" s="32"/>
      <c r="C32" s="1"/>
      <c r="D32" s="32"/>
    </row>
    <row r="33" spans="1:6" ht="18.75" x14ac:dyDescent="0.3">
      <c r="A33" s="32"/>
      <c r="B33" s="32"/>
      <c r="C33" s="1"/>
      <c r="D33" s="32"/>
    </row>
    <row r="34" spans="1:6" x14ac:dyDescent="0.25">
      <c r="A34" s="14" t="s">
        <v>1</v>
      </c>
      <c r="B34" s="29"/>
      <c r="C34" s="29"/>
      <c r="D34" s="14" t="s">
        <v>0</v>
      </c>
      <c r="E34" s="2"/>
    </row>
    <row r="35" spans="1:6" ht="18.75" x14ac:dyDescent="0.3">
      <c r="A35" s="16" t="s">
        <v>16</v>
      </c>
      <c r="B35" s="29"/>
      <c r="C35" s="29"/>
      <c r="D35" s="29"/>
    </row>
    <row r="36" spans="1:6" ht="18.75" x14ac:dyDescent="0.3">
      <c r="A36" s="38" t="s">
        <v>52</v>
      </c>
      <c r="B36" s="29"/>
      <c r="C36" s="29"/>
      <c r="D36" s="29"/>
    </row>
    <row r="37" spans="1:6" ht="18.75" x14ac:dyDescent="0.3">
      <c r="A37" s="59" t="s">
        <v>15</v>
      </c>
      <c r="B37" s="60"/>
      <c r="C37" s="60"/>
      <c r="D37" s="60"/>
    </row>
    <row r="38" spans="1:6" ht="18.75" x14ac:dyDescent="0.3">
      <c r="A38" s="59"/>
      <c r="B38" s="60"/>
      <c r="C38" s="60"/>
      <c r="D38" s="60"/>
    </row>
    <row r="40" spans="1:6" ht="18.75" x14ac:dyDescent="0.3">
      <c r="A40" s="61" t="s">
        <v>53</v>
      </c>
      <c r="B40" s="61"/>
      <c r="C40" s="61"/>
      <c r="D40" s="61"/>
      <c r="E40" s="4"/>
      <c r="F40" s="4"/>
    </row>
    <row r="42" spans="1:6" ht="18.75" x14ac:dyDescent="0.3">
      <c r="C42" s="5"/>
      <c r="D42" s="13" t="s">
        <v>2</v>
      </c>
    </row>
    <row r="43" spans="1:6" ht="15.75" x14ac:dyDescent="0.25">
      <c r="A43" s="31"/>
      <c r="B43" s="31"/>
      <c r="C43" s="31"/>
      <c r="D43" s="31"/>
    </row>
    <row r="44" spans="1:6" ht="21.75" customHeight="1" x14ac:dyDescent="0.25">
      <c r="A44" s="17" t="s">
        <v>3</v>
      </c>
      <c r="B44" s="17" t="s">
        <v>4</v>
      </c>
      <c r="C44" s="17" t="s">
        <v>5</v>
      </c>
      <c r="D44" s="17" t="s">
        <v>4</v>
      </c>
    </row>
    <row r="45" spans="1:6" ht="16.5" x14ac:dyDescent="0.25">
      <c r="A45" s="23" t="s">
        <v>6</v>
      </c>
      <c r="B45" s="23">
        <v>11389000</v>
      </c>
      <c r="C45" s="23"/>
      <c r="D45" s="23"/>
    </row>
    <row r="46" spans="1:6" ht="16.5" x14ac:dyDescent="0.25">
      <c r="A46" s="27"/>
      <c r="B46" s="23"/>
      <c r="C46" s="23"/>
      <c r="D46" s="23"/>
    </row>
    <row r="47" spans="1:6" ht="36" customHeight="1" x14ac:dyDescent="0.25">
      <c r="A47" s="27"/>
      <c r="B47" s="23"/>
      <c r="C47" s="35" t="s">
        <v>54</v>
      </c>
      <c r="D47" s="39">
        <v>4700000</v>
      </c>
    </row>
    <row r="48" spans="1:6" ht="18" customHeight="1" x14ac:dyDescent="0.25">
      <c r="A48" s="25" t="s">
        <v>7</v>
      </c>
      <c r="B48" s="21">
        <f>SUM(B45:B47)</f>
        <v>11389000</v>
      </c>
      <c r="C48" s="36"/>
      <c r="D48" s="37">
        <f>SUM(D47)</f>
        <v>4700000</v>
      </c>
    </row>
    <row r="49" spans="1:4" ht="21.75" customHeight="1" x14ac:dyDescent="0.25">
      <c r="A49" s="25" t="s">
        <v>8</v>
      </c>
      <c r="B49" s="21">
        <f>B45-D48</f>
        <v>6689000</v>
      </c>
      <c r="C49" s="33"/>
      <c r="D49" s="34"/>
    </row>
    <row r="50" spans="1:4" ht="15.75" x14ac:dyDescent="0.25">
      <c r="A50" s="31"/>
      <c r="B50" s="31"/>
      <c r="C50" s="31"/>
      <c r="D50" s="31"/>
    </row>
    <row r="51" spans="1:4" ht="15.75" x14ac:dyDescent="0.25">
      <c r="A51" s="31"/>
      <c r="B51" s="31"/>
      <c r="C51" s="9" t="s">
        <v>50</v>
      </c>
      <c r="D51" s="31"/>
    </row>
    <row r="52" spans="1:4" ht="15.75" x14ac:dyDescent="0.25">
      <c r="A52" s="31"/>
      <c r="B52" s="31"/>
      <c r="C52" s="10" t="s">
        <v>9</v>
      </c>
      <c r="D52" s="31"/>
    </row>
    <row r="53" spans="1:4" ht="15.75" x14ac:dyDescent="0.25">
      <c r="A53" s="31"/>
      <c r="B53" s="31"/>
      <c r="C53" s="11" t="s">
        <v>10</v>
      </c>
      <c r="D53" s="31"/>
    </row>
    <row r="54" spans="1:4" ht="15.75" x14ac:dyDescent="0.25">
      <c r="A54" s="31"/>
      <c r="B54" s="31"/>
      <c r="C54" s="11"/>
      <c r="D54" s="31"/>
    </row>
    <row r="55" spans="1:4" ht="18.75" x14ac:dyDescent="0.3">
      <c r="A55" s="32"/>
      <c r="B55" s="32"/>
      <c r="C55" s="32"/>
      <c r="D55" s="32"/>
    </row>
    <row r="56" spans="1:4" ht="18.75" x14ac:dyDescent="0.3">
      <c r="A56" s="32"/>
      <c r="B56" s="32"/>
      <c r="C56" s="1" t="s">
        <v>21</v>
      </c>
      <c r="D56" s="32"/>
    </row>
    <row r="57" spans="1:4" ht="15.75" x14ac:dyDescent="0.25">
      <c r="A57" s="31"/>
      <c r="B57" s="31"/>
      <c r="C57" s="10"/>
      <c r="D57" s="31"/>
    </row>
    <row r="58" spans="1:4" ht="15.75" x14ac:dyDescent="0.25">
      <c r="A58" s="31"/>
      <c r="B58" s="31"/>
      <c r="C58" s="11"/>
      <c r="D58" s="31"/>
    </row>
    <row r="59" spans="1:4" ht="15.75" x14ac:dyDescent="0.25">
      <c r="A59" s="31"/>
      <c r="B59" s="31"/>
      <c r="C59" s="11"/>
      <c r="D59" s="31"/>
    </row>
    <row r="60" spans="1:4" ht="18.75" x14ac:dyDescent="0.3">
      <c r="A60" s="32"/>
      <c r="B60" s="32"/>
      <c r="C60" s="32"/>
      <c r="D60" s="32"/>
    </row>
    <row r="61" spans="1:4" ht="18.75" x14ac:dyDescent="0.3">
      <c r="A61" s="32"/>
      <c r="B61" s="32"/>
      <c r="C61" s="1"/>
      <c r="D61" s="32"/>
    </row>
    <row r="65" spans="1:6" ht="27" customHeight="1" x14ac:dyDescent="0.25">
      <c r="A65" s="14" t="s">
        <v>1</v>
      </c>
      <c r="B65" s="29"/>
      <c r="C65" s="29"/>
      <c r="D65" s="14" t="s">
        <v>0</v>
      </c>
      <c r="E65" s="2"/>
    </row>
    <row r="66" spans="1:6" ht="18.75" x14ac:dyDescent="0.3">
      <c r="A66" s="16" t="s">
        <v>16</v>
      </c>
      <c r="B66" s="29"/>
      <c r="C66" s="29"/>
      <c r="D66" s="29"/>
    </row>
    <row r="67" spans="1:6" ht="18.75" x14ac:dyDescent="0.3">
      <c r="A67" s="38" t="s">
        <v>52</v>
      </c>
      <c r="B67" s="29"/>
      <c r="C67" s="29"/>
      <c r="D67" s="29"/>
    </row>
    <row r="68" spans="1:6" ht="18.75" x14ac:dyDescent="0.3">
      <c r="A68" s="59" t="s">
        <v>15</v>
      </c>
      <c r="B68" s="60"/>
      <c r="C68" s="60"/>
      <c r="D68" s="60"/>
    </row>
    <row r="69" spans="1:6" ht="18.75" x14ac:dyDescent="0.3">
      <c r="A69" s="59"/>
      <c r="B69" s="60"/>
      <c r="C69" s="60"/>
      <c r="D69" s="60"/>
    </row>
    <row r="71" spans="1:6" ht="18.75" x14ac:dyDescent="0.3">
      <c r="A71" s="61" t="s">
        <v>55</v>
      </c>
      <c r="B71" s="61"/>
      <c r="C71" s="61"/>
      <c r="D71" s="61"/>
      <c r="E71" s="4"/>
      <c r="F71" s="4"/>
    </row>
    <row r="73" spans="1:6" ht="18.75" x14ac:dyDescent="0.3">
      <c r="C73" s="5"/>
      <c r="D73" s="13" t="s">
        <v>2</v>
      </c>
    </row>
    <row r="74" spans="1:6" ht="15.75" x14ac:dyDescent="0.25">
      <c r="A74" s="31"/>
      <c r="B74" s="31"/>
      <c r="C74" s="31"/>
      <c r="D74" s="31"/>
    </row>
    <row r="75" spans="1:6" ht="21.75" customHeight="1" x14ac:dyDescent="0.25">
      <c r="A75" s="17" t="s">
        <v>3</v>
      </c>
      <c r="B75" s="17" t="s">
        <v>4</v>
      </c>
      <c r="C75" s="17" t="s">
        <v>5</v>
      </c>
      <c r="D75" s="17" t="s">
        <v>4</v>
      </c>
    </row>
    <row r="76" spans="1:6" ht="16.5" x14ac:dyDescent="0.25">
      <c r="A76" s="23" t="s">
        <v>6</v>
      </c>
      <c r="B76" s="23">
        <v>6689000</v>
      </c>
      <c r="C76" s="23"/>
      <c r="D76" s="23"/>
    </row>
    <row r="77" spans="1:6" ht="16.5" x14ac:dyDescent="0.25">
      <c r="A77" s="27"/>
      <c r="B77" s="23"/>
      <c r="C77" s="23"/>
      <c r="D77" s="23"/>
    </row>
    <row r="78" spans="1:6" ht="36" customHeight="1" x14ac:dyDescent="0.25">
      <c r="A78" s="27"/>
      <c r="B78" s="23"/>
      <c r="C78" s="35" t="s">
        <v>56</v>
      </c>
      <c r="D78" s="39">
        <v>4382000</v>
      </c>
    </row>
    <row r="79" spans="1:6" ht="18" customHeight="1" x14ac:dyDescent="0.25">
      <c r="A79" s="25" t="s">
        <v>7</v>
      </c>
      <c r="B79" s="21">
        <v>6689000</v>
      </c>
      <c r="C79" s="36"/>
      <c r="D79" s="37">
        <f>SUM(D78)</f>
        <v>4382000</v>
      </c>
    </row>
    <row r="80" spans="1:6" ht="21.75" customHeight="1" x14ac:dyDescent="0.25">
      <c r="A80" s="25" t="s">
        <v>8</v>
      </c>
      <c r="B80" s="21">
        <f>B76-D79</f>
        <v>2307000</v>
      </c>
      <c r="C80" s="33"/>
      <c r="D80" s="34"/>
    </row>
    <row r="81" spans="1:5" ht="15.75" x14ac:dyDescent="0.25">
      <c r="A81" s="31"/>
      <c r="B81" s="31"/>
      <c r="C81" s="31"/>
      <c r="D81" s="31"/>
    </row>
    <row r="82" spans="1:5" ht="15.75" x14ac:dyDescent="0.25">
      <c r="A82" s="31"/>
      <c r="B82" s="31"/>
      <c r="C82" s="9" t="s">
        <v>51</v>
      </c>
      <c r="D82" s="31"/>
    </row>
    <row r="83" spans="1:5" ht="15.75" x14ac:dyDescent="0.25">
      <c r="A83" s="31"/>
      <c r="B83" s="31"/>
      <c r="C83" s="10" t="s">
        <v>9</v>
      </c>
      <c r="D83" s="31"/>
    </row>
    <row r="84" spans="1:5" ht="15.75" x14ac:dyDescent="0.25">
      <c r="A84" s="31"/>
      <c r="B84" s="31"/>
      <c r="C84" s="11" t="s">
        <v>10</v>
      </c>
      <c r="D84" s="31"/>
    </row>
    <row r="85" spans="1:5" ht="15.75" x14ac:dyDescent="0.25">
      <c r="A85" s="31"/>
      <c r="B85" s="31"/>
      <c r="C85" s="11"/>
      <c r="D85" s="31"/>
    </row>
    <row r="86" spans="1:5" ht="18.75" x14ac:dyDescent="0.3">
      <c r="A86" s="32"/>
      <c r="B86" s="32"/>
      <c r="C86" s="32"/>
      <c r="D86" s="32"/>
    </row>
    <row r="87" spans="1:5" ht="18.75" x14ac:dyDescent="0.3">
      <c r="A87" s="32"/>
      <c r="B87" s="32"/>
      <c r="C87" s="1" t="s">
        <v>21</v>
      </c>
      <c r="D87" s="32"/>
    </row>
    <row r="88" spans="1:5" ht="15.75" x14ac:dyDescent="0.25">
      <c r="A88" s="31"/>
      <c r="B88" s="31"/>
      <c r="C88" s="11"/>
      <c r="D88" s="31"/>
    </row>
    <row r="89" spans="1:5" ht="15.75" x14ac:dyDescent="0.25">
      <c r="A89" s="31"/>
      <c r="B89" s="31"/>
      <c r="C89" s="11"/>
      <c r="D89" s="31"/>
    </row>
    <row r="90" spans="1:5" ht="18.75" x14ac:dyDescent="0.3">
      <c r="A90" s="32"/>
      <c r="B90" s="32"/>
      <c r="C90" s="32"/>
      <c r="D90" s="32"/>
    </row>
    <row r="91" spans="1:5" ht="18.75" x14ac:dyDescent="0.3">
      <c r="A91" s="32"/>
      <c r="B91" s="32"/>
      <c r="C91" s="1"/>
      <c r="D91" s="32"/>
    </row>
    <row r="92" spans="1:5" ht="18.75" x14ac:dyDescent="0.3">
      <c r="A92" s="32"/>
      <c r="B92" s="32"/>
      <c r="C92" s="1"/>
      <c r="D92" s="32"/>
    </row>
    <row r="93" spans="1:5" ht="18.75" x14ac:dyDescent="0.3">
      <c r="A93" s="32"/>
      <c r="B93" s="32"/>
      <c r="C93" s="1"/>
      <c r="D93" s="32"/>
    </row>
    <row r="94" spans="1:5" ht="18.75" x14ac:dyDescent="0.3">
      <c r="A94" s="32"/>
      <c r="B94" s="32"/>
      <c r="C94" s="1"/>
      <c r="D94" s="32"/>
    </row>
    <row r="95" spans="1:5" ht="0.75" customHeight="1" x14ac:dyDescent="0.3">
      <c r="A95" s="32"/>
      <c r="B95" s="32"/>
      <c r="C95" s="1"/>
      <c r="D95" s="32"/>
    </row>
    <row r="96" spans="1:5" ht="22.5" customHeight="1" x14ac:dyDescent="0.25">
      <c r="A96" s="14" t="s">
        <v>1</v>
      </c>
      <c r="B96" s="29"/>
      <c r="C96" s="29"/>
      <c r="D96" s="14" t="s">
        <v>0</v>
      </c>
      <c r="E96" s="2"/>
    </row>
    <row r="97" spans="1:6" ht="18.75" x14ac:dyDescent="0.3">
      <c r="A97" s="16" t="s">
        <v>16</v>
      </c>
      <c r="B97" s="29"/>
      <c r="C97" s="29"/>
      <c r="D97" s="29"/>
    </row>
    <row r="98" spans="1:6" ht="18.75" x14ac:dyDescent="0.3">
      <c r="A98" s="38" t="s">
        <v>52</v>
      </c>
      <c r="B98" s="29"/>
      <c r="C98" s="29"/>
      <c r="D98" s="29"/>
    </row>
    <row r="99" spans="1:6" ht="18.75" x14ac:dyDescent="0.3">
      <c r="A99" s="59" t="s">
        <v>15</v>
      </c>
      <c r="B99" s="60"/>
      <c r="C99" s="60"/>
      <c r="D99" s="60"/>
    </row>
    <row r="100" spans="1:6" ht="18.75" x14ac:dyDescent="0.3">
      <c r="A100" s="59"/>
      <c r="B100" s="60"/>
      <c r="C100" s="60"/>
      <c r="D100" s="60"/>
    </row>
    <row r="102" spans="1:6" ht="18.75" x14ac:dyDescent="0.3">
      <c r="A102" s="61" t="s">
        <v>57</v>
      </c>
      <c r="B102" s="61"/>
      <c r="C102" s="61"/>
      <c r="D102" s="61"/>
      <c r="E102" s="4"/>
      <c r="F102" s="4"/>
    </row>
    <row r="104" spans="1:6" ht="18.75" x14ac:dyDescent="0.3">
      <c r="C104" s="5"/>
      <c r="D104" s="13" t="s">
        <v>2</v>
      </c>
    </row>
    <row r="105" spans="1:6" ht="15.75" x14ac:dyDescent="0.25">
      <c r="A105" s="31"/>
      <c r="B105" s="31"/>
      <c r="C105" s="31"/>
      <c r="D105" s="31"/>
    </row>
    <row r="106" spans="1:6" ht="21.75" customHeight="1" x14ac:dyDescent="0.25">
      <c r="A106" s="17" t="s">
        <v>3</v>
      </c>
      <c r="B106" s="17" t="s">
        <v>4</v>
      </c>
      <c r="C106" s="17" t="s">
        <v>5</v>
      </c>
      <c r="D106" s="17" t="s">
        <v>4</v>
      </c>
    </row>
    <row r="107" spans="1:6" ht="16.5" x14ac:dyDescent="0.25">
      <c r="A107" s="23" t="s">
        <v>6</v>
      </c>
      <c r="B107" s="23">
        <v>2307000</v>
      </c>
      <c r="C107" s="23"/>
      <c r="D107" s="23"/>
    </row>
    <row r="108" spans="1:6" ht="16.5" x14ac:dyDescent="0.25">
      <c r="A108" s="27"/>
      <c r="B108" s="23"/>
      <c r="C108" s="23"/>
      <c r="D108" s="23"/>
    </row>
    <row r="109" spans="1:6" ht="18" customHeight="1" x14ac:dyDescent="0.25">
      <c r="A109" s="25" t="s">
        <v>7</v>
      </c>
      <c r="B109" s="21">
        <f>SUM(B107:B108)</f>
        <v>2307000</v>
      </c>
      <c r="C109" s="36"/>
      <c r="D109" s="37"/>
    </row>
    <row r="110" spans="1:6" ht="21.75" customHeight="1" x14ac:dyDescent="0.25">
      <c r="A110" s="25" t="s">
        <v>8</v>
      </c>
      <c r="B110" s="21">
        <f>B107-D109</f>
        <v>2307000</v>
      </c>
      <c r="C110" s="33"/>
      <c r="D110" s="34"/>
    </row>
    <row r="111" spans="1:6" ht="15.75" x14ac:dyDescent="0.25">
      <c r="A111" s="31"/>
      <c r="B111" s="31"/>
      <c r="C111" s="31"/>
      <c r="D111" s="31"/>
    </row>
    <row r="112" spans="1:6" ht="15.75" x14ac:dyDescent="0.25">
      <c r="A112" s="31"/>
      <c r="B112" s="31"/>
      <c r="C112" s="9" t="s">
        <v>58</v>
      </c>
      <c r="D112" s="31"/>
    </row>
    <row r="113" spans="1:5" ht="15.75" x14ac:dyDescent="0.25">
      <c r="A113" s="31"/>
      <c r="B113" s="31"/>
      <c r="C113" s="10" t="s">
        <v>9</v>
      </c>
      <c r="D113" s="31"/>
    </row>
    <row r="114" spans="1:5" ht="15.75" x14ac:dyDescent="0.25">
      <c r="A114" s="31"/>
      <c r="B114" s="31"/>
      <c r="C114" s="11" t="s">
        <v>10</v>
      </c>
      <c r="D114" s="31"/>
    </row>
    <row r="115" spans="1:5" ht="15.75" x14ac:dyDescent="0.25">
      <c r="A115" s="31"/>
      <c r="B115" s="31"/>
      <c r="C115" s="11"/>
      <c r="D115" s="31"/>
    </row>
    <row r="116" spans="1:5" ht="18.75" x14ac:dyDescent="0.3">
      <c r="A116" s="32"/>
      <c r="B116" s="32"/>
      <c r="C116" s="32"/>
      <c r="D116" s="32"/>
    </row>
    <row r="117" spans="1:5" ht="18.75" x14ac:dyDescent="0.3">
      <c r="A117" s="32"/>
      <c r="B117" s="32"/>
      <c r="C117" s="1" t="s">
        <v>21</v>
      </c>
      <c r="D117" s="32"/>
    </row>
    <row r="118" spans="1:5" ht="15.75" x14ac:dyDescent="0.25">
      <c r="A118" s="31"/>
      <c r="B118" s="31"/>
      <c r="C118" s="11"/>
      <c r="D118" s="31"/>
    </row>
    <row r="119" spans="1:5" ht="15.75" x14ac:dyDescent="0.25">
      <c r="A119" s="31"/>
      <c r="B119" s="31"/>
      <c r="C119" s="11"/>
      <c r="D119" s="31"/>
    </row>
    <row r="120" spans="1:5" ht="18.75" x14ac:dyDescent="0.3">
      <c r="A120" s="32"/>
      <c r="B120" s="32"/>
      <c r="C120" s="32"/>
      <c r="D120" s="32"/>
    </row>
    <row r="121" spans="1:5" ht="18.75" x14ac:dyDescent="0.3">
      <c r="A121" s="32"/>
      <c r="B121" s="32"/>
      <c r="C121" s="1"/>
      <c r="D121" s="32"/>
    </row>
    <row r="122" spans="1:5" ht="18.75" x14ac:dyDescent="0.3">
      <c r="A122" s="32"/>
      <c r="B122" s="32"/>
      <c r="C122" s="1"/>
      <c r="D122" s="32"/>
    </row>
    <row r="123" spans="1:5" ht="18.75" x14ac:dyDescent="0.3">
      <c r="A123" s="32"/>
      <c r="B123" s="32"/>
      <c r="C123" s="1"/>
      <c r="D123" s="32"/>
    </row>
    <row r="124" spans="1:5" ht="18.75" x14ac:dyDescent="0.3">
      <c r="A124" s="32"/>
      <c r="B124" s="32"/>
      <c r="C124" s="1"/>
      <c r="D124" s="32"/>
    </row>
    <row r="125" spans="1:5" ht="18.75" x14ac:dyDescent="0.3">
      <c r="A125" s="32"/>
      <c r="B125" s="32"/>
      <c r="C125" s="1"/>
      <c r="D125" s="32"/>
    </row>
    <row r="128" spans="1:5" x14ac:dyDescent="0.25">
      <c r="A128" s="14" t="s">
        <v>1</v>
      </c>
      <c r="B128" s="29"/>
      <c r="C128" s="29"/>
      <c r="D128" s="14" t="s">
        <v>0</v>
      </c>
      <c r="E128" s="2"/>
    </row>
    <row r="129" spans="1:6" ht="18.75" x14ac:dyDescent="0.3">
      <c r="A129" s="16" t="s">
        <v>16</v>
      </c>
      <c r="B129" s="29"/>
      <c r="C129" s="29"/>
      <c r="D129" s="29"/>
    </row>
    <row r="130" spans="1:6" ht="18.75" x14ac:dyDescent="0.3">
      <c r="A130" s="38" t="s">
        <v>52</v>
      </c>
      <c r="B130" s="29"/>
      <c r="C130" s="29"/>
      <c r="D130" s="29"/>
    </row>
    <row r="131" spans="1:6" ht="18.75" x14ac:dyDescent="0.3">
      <c r="A131" s="59" t="s">
        <v>15</v>
      </c>
      <c r="B131" s="60"/>
      <c r="C131" s="60"/>
      <c r="D131" s="60"/>
    </row>
    <row r="132" spans="1:6" ht="18.75" x14ac:dyDescent="0.3">
      <c r="A132" s="59"/>
      <c r="B132" s="60"/>
      <c r="C132" s="60"/>
      <c r="D132" s="60"/>
    </row>
    <row r="134" spans="1:6" ht="18.75" x14ac:dyDescent="0.3">
      <c r="A134" s="61" t="s">
        <v>59</v>
      </c>
      <c r="B134" s="61"/>
      <c r="C134" s="61"/>
      <c r="D134" s="61"/>
      <c r="E134" s="4"/>
      <c r="F134" s="4"/>
    </row>
    <row r="136" spans="1:6" ht="18.75" x14ac:dyDescent="0.3">
      <c r="C136" s="5"/>
      <c r="D136" s="13" t="s">
        <v>2</v>
      </c>
    </row>
    <row r="137" spans="1:6" ht="15.75" x14ac:dyDescent="0.25">
      <c r="A137" s="31"/>
      <c r="B137" s="31"/>
      <c r="C137" s="31"/>
      <c r="D137" s="31"/>
    </row>
    <row r="138" spans="1:6" ht="21.75" customHeight="1" x14ac:dyDescent="0.25">
      <c r="A138" s="17" t="s">
        <v>3</v>
      </c>
      <c r="B138" s="17" t="s">
        <v>4</v>
      </c>
      <c r="C138" s="17" t="s">
        <v>5</v>
      </c>
      <c r="D138" s="17" t="s">
        <v>4</v>
      </c>
    </row>
    <row r="139" spans="1:6" ht="16.5" x14ac:dyDescent="0.25">
      <c r="A139" s="23" t="s">
        <v>6</v>
      </c>
      <c r="B139" s="23">
        <v>2307000</v>
      </c>
      <c r="C139" s="23"/>
      <c r="D139" s="23"/>
    </row>
    <row r="140" spans="1:6" ht="16.5" x14ac:dyDescent="0.25">
      <c r="A140" s="27"/>
      <c r="B140" s="23"/>
      <c r="C140" s="35" t="s">
        <v>60</v>
      </c>
      <c r="D140" s="39">
        <v>2307000</v>
      </c>
    </row>
    <row r="141" spans="1:6" ht="18" customHeight="1" x14ac:dyDescent="0.25">
      <c r="A141" s="25" t="s">
        <v>7</v>
      </c>
      <c r="B141" s="21">
        <f>SUM(B139:B140)</f>
        <v>2307000</v>
      </c>
      <c r="C141" s="36"/>
      <c r="D141" s="37">
        <f>SUM(D140)</f>
        <v>2307000</v>
      </c>
    </row>
    <row r="142" spans="1:6" ht="21.75" customHeight="1" x14ac:dyDescent="0.25">
      <c r="A142" s="25" t="s">
        <v>8</v>
      </c>
      <c r="B142" s="21">
        <f>B139-D141</f>
        <v>0</v>
      </c>
      <c r="C142" s="33"/>
      <c r="D142" s="34"/>
    </row>
    <row r="143" spans="1:6" ht="15.75" x14ac:dyDescent="0.25">
      <c r="A143" s="31"/>
      <c r="B143" s="31"/>
      <c r="C143" s="31"/>
      <c r="D143" s="31"/>
    </row>
    <row r="144" spans="1:6" ht="15.75" x14ac:dyDescent="0.25">
      <c r="A144" s="31"/>
      <c r="B144" s="31"/>
      <c r="C144" s="9" t="s">
        <v>61</v>
      </c>
      <c r="D144" s="31"/>
    </row>
    <row r="145" spans="1:4" ht="15.75" x14ac:dyDescent="0.25">
      <c r="A145" s="31"/>
      <c r="B145" s="31"/>
      <c r="C145" s="10" t="s">
        <v>9</v>
      </c>
      <c r="D145" s="31"/>
    </row>
    <row r="146" spans="1:4" ht="15.75" x14ac:dyDescent="0.25">
      <c r="A146" s="31"/>
      <c r="B146" s="31"/>
      <c r="C146" s="11" t="s">
        <v>10</v>
      </c>
      <c r="D146" s="31"/>
    </row>
    <row r="147" spans="1:4" ht="15.75" x14ac:dyDescent="0.25">
      <c r="A147" s="31"/>
      <c r="B147" s="31"/>
      <c r="C147" s="11"/>
      <c r="D147" s="31"/>
    </row>
    <row r="148" spans="1:4" ht="18.75" x14ac:dyDescent="0.3">
      <c r="A148" s="32"/>
      <c r="B148" s="32"/>
      <c r="C148" s="32"/>
      <c r="D148" s="32"/>
    </row>
    <row r="149" spans="1:4" ht="18.75" x14ac:dyDescent="0.3">
      <c r="A149" s="32"/>
      <c r="B149" s="32"/>
      <c r="C149" s="1" t="s">
        <v>21</v>
      </c>
      <c r="D149" s="32"/>
    </row>
    <row r="150" spans="1:4" ht="15.75" x14ac:dyDescent="0.25">
      <c r="A150" s="31"/>
      <c r="B150" s="31"/>
      <c r="C150" s="10"/>
      <c r="D150" s="31"/>
    </row>
    <row r="151" spans="1:4" ht="15.75" x14ac:dyDescent="0.25">
      <c r="A151" s="31"/>
      <c r="B151" s="31"/>
      <c r="C151" s="11"/>
      <c r="D151" s="31"/>
    </row>
    <row r="152" spans="1:4" ht="15.75" x14ac:dyDescent="0.25">
      <c r="A152" s="31"/>
      <c r="B152" s="31"/>
      <c r="C152" s="11"/>
      <c r="D152" s="31"/>
    </row>
    <row r="153" spans="1:4" ht="18.75" x14ac:dyDescent="0.3">
      <c r="A153" s="32"/>
      <c r="B153" s="32"/>
      <c r="C153" s="32"/>
      <c r="D153" s="32"/>
    </row>
    <row r="154" spans="1:4" ht="18.75" x14ac:dyDescent="0.3">
      <c r="A154" s="32"/>
      <c r="B154" s="32"/>
      <c r="C154" s="1"/>
      <c r="D154" s="32"/>
    </row>
    <row r="155" spans="1:4" ht="18.75" x14ac:dyDescent="0.3">
      <c r="A155" s="32"/>
      <c r="B155" s="32"/>
      <c r="C155" s="1"/>
      <c r="D155" s="32"/>
    </row>
    <row r="156" spans="1:4" ht="18.75" x14ac:dyDescent="0.3">
      <c r="A156" s="32"/>
      <c r="B156" s="32"/>
      <c r="C156" s="1"/>
      <c r="D156" s="32"/>
    </row>
    <row r="157" spans="1:4" ht="18.75" x14ac:dyDescent="0.3">
      <c r="A157" s="32"/>
      <c r="B157" s="32"/>
      <c r="C157" s="1"/>
      <c r="D157" s="32"/>
    </row>
    <row r="158" spans="1:4" ht="18.75" x14ac:dyDescent="0.3">
      <c r="A158" s="32"/>
      <c r="B158" s="32"/>
      <c r="C158" s="1"/>
      <c r="D158" s="32"/>
    </row>
  </sheetData>
  <mergeCells count="15">
    <mergeCell ref="A102:D102"/>
    <mergeCell ref="A131:D131"/>
    <mergeCell ref="A132:D132"/>
    <mergeCell ref="A134:D134"/>
    <mergeCell ref="A4:D4"/>
    <mergeCell ref="A5:D5"/>
    <mergeCell ref="A7:D7"/>
    <mergeCell ref="A68:D68"/>
    <mergeCell ref="A69:D69"/>
    <mergeCell ref="A71:D71"/>
    <mergeCell ref="A37:D37"/>
    <mergeCell ref="A38:D38"/>
    <mergeCell ref="A40:D40"/>
    <mergeCell ref="A99:D99"/>
    <mergeCell ref="A100:D100"/>
  </mergeCells>
  <pageMargins left="0.67" right="0.18" top="0.33" bottom="0.2" header="0.25" footer="0.2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XFD1048576"/>
    </sheetView>
  </sheetViews>
  <sheetFormatPr defaultRowHeight="15" x14ac:dyDescent="0.25"/>
  <cols>
    <col min="1" max="1" width="50" style="30" customWidth="1"/>
    <col min="2" max="2" width="13.140625" style="30" customWidth="1"/>
    <col min="3" max="3" width="50.28515625" style="30" customWidth="1"/>
    <col min="4" max="4" width="14.7109375" style="30" customWidth="1"/>
    <col min="5" max="5" width="12.42578125" style="30" customWidth="1"/>
    <col min="6" max="16384" width="9.140625" style="30"/>
  </cols>
  <sheetData>
    <row r="1" spans="1:6" x14ac:dyDescent="0.25">
      <c r="A1" s="14" t="s">
        <v>1</v>
      </c>
      <c r="B1" s="29"/>
      <c r="C1" s="29"/>
      <c r="D1" s="14" t="s">
        <v>0</v>
      </c>
      <c r="E1" s="2"/>
    </row>
    <row r="2" spans="1:6" ht="18.75" x14ac:dyDescent="0.3">
      <c r="A2" s="16" t="s">
        <v>62</v>
      </c>
      <c r="B2" s="29"/>
      <c r="C2" s="29"/>
      <c r="D2" s="29"/>
    </row>
    <row r="3" spans="1:6" ht="18.75" x14ac:dyDescent="0.3">
      <c r="A3" s="44" t="s">
        <v>72</v>
      </c>
      <c r="B3" s="29"/>
      <c r="C3" s="29"/>
      <c r="D3" s="29"/>
    </row>
    <row r="4" spans="1:6" ht="18.75" x14ac:dyDescent="0.3">
      <c r="A4" s="59" t="s">
        <v>63</v>
      </c>
      <c r="B4" s="60"/>
      <c r="C4" s="60"/>
      <c r="D4" s="60"/>
    </row>
    <row r="5" spans="1:6" ht="18.75" x14ac:dyDescent="0.3">
      <c r="A5" s="59"/>
      <c r="B5" s="60"/>
      <c r="C5" s="60"/>
      <c r="D5" s="60"/>
    </row>
    <row r="7" spans="1:6" ht="18.75" x14ac:dyDescent="0.3">
      <c r="A7" s="61" t="s">
        <v>73</v>
      </c>
      <c r="B7" s="61"/>
      <c r="C7" s="61"/>
      <c r="D7" s="61"/>
      <c r="E7" s="4"/>
      <c r="F7" s="4"/>
    </row>
    <row r="9" spans="1:6" ht="18.75" x14ac:dyDescent="0.3">
      <c r="C9" s="5"/>
      <c r="D9" s="13" t="s">
        <v>2</v>
      </c>
    </row>
    <row r="10" spans="1:6" ht="15.75" x14ac:dyDescent="0.25">
      <c r="A10" s="31"/>
      <c r="B10" s="31"/>
      <c r="C10" s="31"/>
      <c r="D10" s="31"/>
    </row>
    <row r="11" spans="1:6" ht="21.75" customHeight="1" x14ac:dyDescent="0.25">
      <c r="A11" s="17" t="s">
        <v>3</v>
      </c>
      <c r="B11" s="17" t="s">
        <v>4</v>
      </c>
      <c r="C11" s="17" t="s">
        <v>5</v>
      </c>
      <c r="D11" s="17" t="s">
        <v>4</v>
      </c>
    </row>
    <row r="12" spans="1:6" s="2" customFormat="1" ht="16.5" x14ac:dyDescent="0.25">
      <c r="A12" s="21" t="s">
        <v>6</v>
      </c>
      <c r="B12" s="21"/>
      <c r="C12" s="21"/>
      <c r="D12" s="21"/>
    </row>
    <row r="13" spans="1:6" ht="41.25" customHeight="1" x14ac:dyDescent="0.25">
      <c r="A13" s="41" t="s">
        <v>74</v>
      </c>
      <c r="B13" s="46">
        <v>27840000</v>
      </c>
      <c r="C13" s="23"/>
      <c r="D13" s="23"/>
    </row>
    <row r="14" spans="1:6" ht="34.5" customHeight="1" x14ac:dyDescent="0.25">
      <c r="A14" s="27"/>
      <c r="B14" s="23"/>
      <c r="C14" s="41" t="s">
        <v>77</v>
      </c>
      <c r="D14" s="40">
        <f>B13</f>
        <v>27840000</v>
      </c>
    </row>
    <row r="15" spans="1:6" s="2" customFormat="1" ht="18.75" customHeight="1" x14ac:dyDescent="0.25">
      <c r="A15" s="25" t="s">
        <v>7</v>
      </c>
      <c r="B15" s="21">
        <f>SUM(B13:B14)</f>
        <v>27840000</v>
      </c>
      <c r="C15" s="21"/>
      <c r="D15" s="21">
        <f>SUM(D14:D14)</f>
        <v>27840000</v>
      </c>
    </row>
    <row r="16" spans="1:6" ht="16.5" x14ac:dyDescent="0.25">
      <c r="A16" s="25" t="s">
        <v>8</v>
      </c>
      <c r="B16" s="21"/>
      <c r="C16" s="33"/>
      <c r="D16" s="34"/>
    </row>
    <row r="17" spans="1:4" ht="15.75" x14ac:dyDescent="0.25">
      <c r="A17" s="31"/>
      <c r="B17" s="31"/>
      <c r="C17" s="31"/>
      <c r="D17" s="31"/>
    </row>
    <row r="18" spans="1:4" ht="15.75" x14ac:dyDescent="0.25">
      <c r="A18" s="31"/>
      <c r="B18" s="31"/>
      <c r="C18" s="9" t="s">
        <v>69</v>
      </c>
      <c r="D18" s="31"/>
    </row>
    <row r="19" spans="1:4" ht="15.75" x14ac:dyDescent="0.25">
      <c r="A19" s="31"/>
      <c r="B19" s="31"/>
      <c r="C19" s="10" t="s">
        <v>9</v>
      </c>
      <c r="D19" s="31"/>
    </row>
    <row r="20" spans="1:4" ht="15.75" x14ac:dyDescent="0.25">
      <c r="A20" s="31"/>
      <c r="B20" s="31"/>
      <c r="C20" s="11" t="s">
        <v>10</v>
      </c>
      <c r="D20" s="31"/>
    </row>
    <row r="21" spans="1:4" ht="15.75" x14ac:dyDescent="0.25">
      <c r="A21" s="31"/>
      <c r="B21" s="31"/>
      <c r="C21" s="11"/>
      <c r="D21" s="31"/>
    </row>
    <row r="22" spans="1:4" ht="18.75" x14ac:dyDescent="0.3">
      <c r="A22" s="32"/>
      <c r="B22" s="32"/>
      <c r="C22" s="32"/>
      <c r="D22" s="32"/>
    </row>
    <row r="23" spans="1:4" ht="18.75" x14ac:dyDescent="0.3">
      <c r="A23" s="32"/>
      <c r="B23" s="32"/>
      <c r="C23" s="1" t="s">
        <v>70</v>
      </c>
      <c r="D23" s="32"/>
    </row>
    <row r="24" spans="1:4" ht="18.75" x14ac:dyDescent="0.3">
      <c r="A24" s="32"/>
      <c r="B24" s="32"/>
      <c r="C24" s="1"/>
      <c r="D24" s="32"/>
    </row>
    <row r="25" spans="1:4" ht="18.75" x14ac:dyDescent="0.3">
      <c r="A25" s="32"/>
      <c r="B25" s="32"/>
      <c r="C25" s="1"/>
      <c r="D25" s="32"/>
    </row>
    <row r="26" spans="1:4" ht="18.75" x14ac:dyDescent="0.3">
      <c r="A26" s="32"/>
      <c r="B26" s="32"/>
      <c r="C26" s="1"/>
      <c r="D26" s="32"/>
    </row>
    <row r="27" spans="1:4" ht="18.75" x14ac:dyDescent="0.3">
      <c r="A27" s="32"/>
      <c r="B27" s="32"/>
      <c r="C27" s="1"/>
      <c r="D27" s="32"/>
    </row>
    <row r="28" spans="1:4" ht="18.75" x14ac:dyDescent="0.3">
      <c r="A28" s="32"/>
      <c r="B28" s="32"/>
      <c r="C28" s="1"/>
      <c r="D28" s="32"/>
    </row>
    <row r="29" spans="1:4" ht="18.75" x14ac:dyDescent="0.3">
      <c r="A29" s="32"/>
      <c r="B29" s="32"/>
      <c r="C29" s="1"/>
      <c r="D29" s="32"/>
    </row>
    <row r="30" spans="1:4" ht="18.75" x14ac:dyDescent="0.3">
      <c r="A30" s="32"/>
      <c r="B30" s="32"/>
      <c r="C30" s="1"/>
      <c r="D30" s="32"/>
    </row>
    <row r="31" spans="1:4" ht="18.75" x14ac:dyDescent="0.3">
      <c r="A31" s="32"/>
      <c r="B31" s="32"/>
      <c r="C31" s="1"/>
      <c r="D31" s="32"/>
    </row>
    <row r="32" spans="1:4" ht="18.75" x14ac:dyDescent="0.3">
      <c r="A32" s="32"/>
      <c r="B32" s="32"/>
      <c r="C32" s="1"/>
      <c r="D32" s="32"/>
    </row>
  </sheetData>
  <mergeCells count="3">
    <mergeCell ref="A4:D4"/>
    <mergeCell ref="A5:D5"/>
    <mergeCell ref="A7:D7"/>
  </mergeCells>
  <pageMargins left="0.6" right="0.19" top="0.4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0" workbookViewId="0">
      <selection activeCell="G14" sqref="G14"/>
    </sheetView>
  </sheetViews>
  <sheetFormatPr defaultRowHeight="15" x14ac:dyDescent="0.25"/>
  <cols>
    <col min="1" max="1" width="50" style="30" customWidth="1"/>
    <col min="2" max="2" width="15.7109375" style="30" customWidth="1"/>
    <col min="3" max="3" width="50.28515625" style="30" customWidth="1"/>
    <col min="4" max="4" width="14.7109375" style="30" customWidth="1"/>
    <col min="5" max="5" width="12.42578125" style="30" customWidth="1"/>
    <col min="6" max="16384" width="9.140625" style="30"/>
  </cols>
  <sheetData>
    <row r="1" spans="1:6" x14ac:dyDescent="0.25">
      <c r="A1" s="14" t="s">
        <v>1</v>
      </c>
      <c r="B1" s="29"/>
      <c r="C1" s="29"/>
      <c r="D1" s="14" t="s">
        <v>0</v>
      </c>
      <c r="E1" s="2"/>
    </row>
    <row r="2" spans="1:6" ht="18.75" x14ac:dyDescent="0.3">
      <c r="A2" s="16" t="s">
        <v>62</v>
      </c>
      <c r="B2" s="29"/>
      <c r="C2" s="29"/>
      <c r="D2" s="29"/>
    </row>
    <row r="3" spans="1:6" ht="18.75" x14ac:dyDescent="0.3">
      <c r="A3" s="45" t="s">
        <v>146</v>
      </c>
      <c r="B3" s="29"/>
      <c r="C3" s="29"/>
      <c r="D3" s="29"/>
    </row>
    <row r="4" spans="1:6" ht="18.75" x14ac:dyDescent="0.3">
      <c r="A4" s="59" t="s">
        <v>63</v>
      </c>
      <c r="B4" s="60"/>
      <c r="C4" s="60"/>
      <c r="D4" s="60"/>
    </row>
    <row r="5" spans="1:6" ht="18.75" x14ac:dyDescent="0.3">
      <c r="A5" s="59"/>
      <c r="B5" s="60"/>
      <c r="C5" s="60"/>
      <c r="D5" s="60"/>
    </row>
    <row r="7" spans="1:6" ht="18.75" x14ac:dyDescent="0.3">
      <c r="A7" s="61" t="s">
        <v>147</v>
      </c>
      <c r="B7" s="61"/>
      <c r="C7" s="61"/>
      <c r="D7" s="61"/>
      <c r="E7" s="4"/>
      <c r="F7" s="4"/>
    </row>
    <row r="9" spans="1:6" ht="18.75" x14ac:dyDescent="0.3">
      <c r="C9" s="5"/>
      <c r="D9" s="13" t="s">
        <v>2</v>
      </c>
    </row>
    <row r="10" spans="1:6" ht="15.75" x14ac:dyDescent="0.25">
      <c r="A10" s="31"/>
      <c r="B10" s="31"/>
      <c r="C10" s="31"/>
      <c r="D10" s="31"/>
    </row>
    <row r="11" spans="1:6" ht="21.75" customHeight="1" x14ac:dyDescent="0.25">
      <c r="A11" s="17" t="s">
        <v>3</v>
      </c>
      <c r="B11" s="17" t="s">
        <v>4</v>
      </c>
      <c r="C11" s="17" t="s">
        <v>5</v>
      </c>
      <c r="D11" s="17" t="s">
        <v>4</v>
      </c>
    </row>
    <row r="12" spans="1:6" s="2" customFormat="1" ht="16.5" x14ac:dyDescent="0.25">
      <c r="A12" s="21" t="s">
        <v>6</v>
      </c>
      <c r="B12" s="21"/>
      <c r="C12" s="21"/>
      <c r="D12" s="21"/>
    </row>
    <row r="13" spans="1:6" ht="41.25" customHeight="1" x14ac:dyDescent="0.25">
      <c r="A13" s="41" t="s">
        <v>148</v>
      </c>
      <c r="B13" s="46">
        <v>3800000</v>
      </c>
      <c r="C13" s="23"/>
      <c r="D13" s="23"/>
    </row>
    <row r="14" spans="1:6" ht="34.5" customHeight="1" x14ac:dyDescent="0.25">
      <c r="A14" s="27"/>
      <c r="B14" s="23" t="s">
        <v>18</v>
      </c>
      <c r="C14" s="41" t="s">
        <v>149</v>
      </c>
      <c r="D14" s="40">
        <f>B13*10%</f>
        <v>380000</v>
      </c>
    </row>
    <row r="15" spans="1:6" ht="34.5" customHeight="1" x14ac:dyDescent="0.25">
      <c r="A15" s="27"/>
      <c r="B15" s="23"/>
      <c r="C15" s="41" t="s">
        <v>150</v>
      </c>
      <c r="D15" s="40">
        <f>(B13-D14)*40%</f>
        <v>1368000</v>
      </c>
    </row>
    <row r="16" spans="1:6" ht="34.5" customHeight="1" x14ac:dyDescent="0.25">
      <c r="A16" s="27"/>
      <c r="B16" s="23"/>
      <c r="C16" s="41" t="s">
        <v>151</v>
      </c>
      <c r="D16" s="40">
        <f>B13-D14-D15</f>
        <v>2052000</v>
      </c>
    </row>
    <row r="17" spans="1:4" s="2" customFormat="1" ht="28.5" customHeight="1" x14ac:dyDescent="0.25">
      <c r="A17" s="25" t="s">
        <v>7</v>
      </c>
      <c r="B17" s="21">
        <f>SUM(B13:B14)</f>
        <v>3800000</v>
      </c>
      <c r="C17" s="21"/>
      <c r="D17" s="21">
        <f>SUM(D14:D16)</f>
        <v>3800000</v>
      </c>
    </row>
    <row r="18" spans="1:4" ht="16.5" x14ac:dyDescent="0.25">
      <c r="A18" s="25" t="s">
        <v>8</v>
      </c>
      <c r="B18" s="21"/>
      <c r="C18" s="33"/>
      <c r="D18" s="34"/>
    </row>
    <row r="19" spans="1:4" ht="15.75" x14ac:dyDescent="0.25">
      <c r="A19" s="31"/>
      <c r="B19" s="31"/>
      <c r="C19" s="31"/>
      <c r="D19" s="31"/>
    </row>
    <row r="20" spans="1:4" ht="15.75" x14ac:dyDescent="0.25">
      <c r="A20" s="31"/>
      <c r="B20" s="31"/>
      <c r="C20" s="9" t="s">
        <v>69</v>
      </c>
      <c r="D20" s="31"/>
    </row>
    <row r="21" spans="1:4" ht="15.75" x14ac:dyDescent="0.25">
      <c r="A21" s="31"/>
      <c r="B21" s="31"/>
      <c r="C21" s="10" t="s">
        <v>9</v>
      </c>
      <c r="D21" s="31"/>
    </row>
    <row r="22" spans="1:4" ht="15.75" x14ac:dyDescent="0.25">
      <c r="A22" s="31"/>
      <c r="B22" s="31"/>
      <c r="C22" s="11" t="s">
        <v>10</v>
      </c>
      <c r="D22" s="31"/>
    </row>
    <row r="23" spans="1:4" ht="15.75" x14ac:dyDescent="0.25">
      <c r="A23" s="31"/>
      <c r="B23" s="31"/>
      <c r="C23" s="11"/>
      <c r="D23" s="31"/>
    </row>
    <row r="24" spans="1:4" ht="18.75" x14ac:dyDescent="0.3">
      <c r="A24" s="32"/>
      <c r="B24" s="32"/>
      <c r="C24" s="32"/>
      <c r="D24" s="32"/>
    </row>
    <row r="25" spans="1:4" ht="18.75" x14ac:dyDescent="0.3">
      <c r="A25" s="32"/>
      <c r="B25" s="32"/>
      <c r="C25" s="1" t="s">
        <v>70</v>
      </c>
      <c r="D25" s="32"/>
    </row>
    <row r="26" spans="1:4" ht="18.75" x14ac:dyDescent="0.3">
      <c r="A26" s="32"/>
      <c r="B26" s="32"/>
      <c r="C26" s="1"/>
      <c r="D26" s="32"/>
    </row>
    <row r="27" spans="1:4" ht="18.75" x14ac:dyDescent="0.3">
      <c r="A27" s="32"/>
      <c r="B27" s="32"/>
      <c r="C27" s="1"/>
      <c r="D27" s="32"/>
    </row>
    <row r="28" spans="1:4" ht="18.75" x14ac:dyDescent="0.3">
      <c r="A28" s="32"/>
      <c r="B28" s="32"/>
      <c r="C28" s="1"/>
      <c r="D28" s="32"/>
    </row>
    <row r="29" spans="1:4" ht="18.75" x14ac:dyDescent="0.3">
      <c r="A29" s="32"/>
      <c r="B29" s="32"/>
      <c r="C29" s="1"/>
      <c r="D29" s="32"/>
    </row>
    <row r="30" spans="1:4" ht="18.75" x14ac:dyDescent="0.3">
      <c r="A30" s="32"/>
      <c r="B30" s="32"/>
      <c r="C30" s="1"/>
      <c r="D30" s="32"/>
    </row>
    <row r="31" spans="1:4" ht="18.75" x14ac:dyDescent="0.3">
      <c r="A31" s="32"/>
      <c r="B31" s="32"/>
      <c r="C31" s="1"/>
      <c r="D31" s="32"/>
    </row>
    <row r="32" spans="1:4" ht="18.75" x14ac:dyDescent="0.3">
      <c r="A32" s="32"/>
      <c r="B32" s="32"/>
      <c r="C32" s="1"/>
      <c r="D32" s="32"/>
    </row>
    <row r="33" spans="1:4" ht="18.75" x14ac:dyDescent="0.3">
      <c r="A33" s="32"/>
      <c r="B33" s="32"/>
      <c r="C33" s="1"/>
      <c r="D33" s="32"/>
    </row>
    <row r="34" spans="1:4" ht="18.75" x14ac:dyDescent="0.3">
      <c r="A34" s="32"/>
      <c r="B34" s="32"/>
      <c r="C34" s="1"/>
      <c r="D34" s="32"/>
    </row>
  </sheetData>
  <mergeCells count="3">
    <mergeCell ref="A4:D4"/>
    <mergeCell ref="A5:D5"/>
    <mergeCell ref="A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81" workbookViewId="0">
      <selection sqref="A1:XFD1048576"/>
    </sheetView>
  </sheetViews>
  <sheetFormatPr defaultRowHeight="15" x14ac:dyDescent="0.25"/>
  <cols>
    <col min="1" max="1" width="50" style="30" customWidth="1"/>
    <col min="2" max="2" width="15.7109375" style="30" customWidth="1"/>
    <col min="3" max="3" width="50.28515625" style="30" customWidth="1"/>
    <col min="4" max="4" width="14.7109375" style="30" customWidth="1"/>
    <col min="5" max="5" width="12.42578125" style="30" customWidth="1"/>
    <col min="6" max="16384" width="9.140625" style="30"/>
  </cols>
  <sheetData>
    <row r="1" spans="1:6" x14ac:dyDescent="0.25">
      <c r="A1" s="14" t="s">
        <v>1</v>
      </c>
      <c r="B1" s="29"/>
      <c r="C1" s="29"/>
      <c r="D1" s="14" t="s">
        <v>0</v>
      </c>
      <c r="E1" s="2"/>
    </row>
    <row r="2" spans="1:6" ht="18.75" x14ac:dyDescent="0.3">
      <c r="A2" s="16" t="s">
        <v>62</v>
      </c>
      <c r="B2" s="29"/>
      <c r="C2" s="29"/>
      <c r="D2" s="29"/>
    </row>
    <row r="3" spans="1:6" ht="18.75" x14ac:dyDescent="0.3">
      <c r="A3" s="44" t="s">
        <v>143</v>
      </c>
      <c r="B3" s="29"/>
      <c r="C3" s="29"/>
      <c r="D3" s="29"/>
    </row>
    <row r="4" spans="1:6" ht="18.75" x14ac:dyDescent="0.3">
      <c r="A4" s="59" t="s">
        <v>63</v>
      </c>
      <c r="B4" s="60"/>
      <c r="C4" s="60"/>
      <c r="D4" s="60"/>
    </row>
    <row r="5" spans="1:6" ht="18.75" x14ac:dyDescent="0.3">
      <c r="A5" s="59"/>
      <c r="B5" s="60"/>
      <c r="C5" s="60"/>
      <c r="D5" s="60"/>
    </row>
    <row r="7" spans="1:6" ht="18.75" x14ac:dyDescent="0.3">
      <c r="A7" s="61" t="s">
        <v>73</v>
      </c>
      <c r="B7" s="61"/>
      <c r="C7" s="61"/>
      <c r="D7" s="61"/>
      <c r="E7" s="4"/>
      <c r="F7" s="4"/>
    </row>
    <row r="9" spans="1:6" ht="18.75" x14ac:dyDescent="0.3">
      <c r="C9" s="5"/>
      <c r="D9" s="13" t="s">
        <v>2</v>
      </c>
    </row>
    <row r="10" spans="1:6" ht="15.75" x14ac:dyDescent="0.25">
      <c r="A10" s="31"/>
      <c r="B10" s="31"/>
      <c r="C10" s="31"/>
      <c r="D10" s="31"/>
    </row>
    <row r="11" spans="1:6" ht="21.75" customHeight="1" x14ac:dyDescent="0.25">
      <c r="A11" s="17" t="s">
        <v>3</v>
      </c>
      <c r="B11" s="17" t="s">
        <v>4</v>
      </c>
      <c r="C11" s="17" t="s">
        <v>5</v>
      </c>
      <c r="D11" s="17" t="s">
        <v>4</v>
      </c>
    </row>
    <row r="12" spans="1:6" s="2" customFormat="1" ht="16.5" x14ac:dyDescent="0.25">
      <c r="A12" s="21" t="s">
        <v>6</v>
      </c>
      <c r="B12" s="21"/>
      <c r="C12" s="21"/>
      <c r="D12" s="21"/>
    </row>
    <row r="13" spans="1:6" ht="41.25" customHeight="1" x14ac:dyDescent="0.25">
      <c r="A13" s="41" t="s">
        <v>145</v>
      </c>
      <c r="B13" s="46">
        <v>73401000</v>
      </c>
      <c r="C13" s="23"/>
      <c r="D13" s="23"/>
    </row>
    <row r="14" spans="1:6" ht="34.5" customHeight="1" x14ac:dyDescent="0.25">
      <c r="A14" s="27"/>
      <c r="B14" s="23"/>
      <c r="C14" s="41" t="s">
        <v>144</v>
      </c>
      <c r="D14" s="40">
        <f>B13</f>
        <v>73401000</v>
      </c>
    </row>
    <row r="15" spans="1:6" s="2" customFormat="1" ht="28.5" customHeight="1" x14ac:dyDescent="0.25">
      <c r="A15" s="25" t="s">
        <v>7</v>
      </c>
      <c r="B15" s="21">
        <f>SUM(B13:B14)</f>
        <v>73401000</v>
      </c>
      <c r="C15" s="21"/>
      <c r="D15" s="21">
        <f>SUM(D14:D14)</f>
        <v>73401000</v>
      </c>
    </row>
    <row r="16" spans="1:6" ht="16.5" x14ac:dyDescent="0.25">
      <c r="A16" s="25" t="s">
        <v>8</v>
      </c>
      <c r="B16" s="21"/>
      <c r="C16" s="33"/>
      <c r="D16" s="34"/>
    </row>
    <row r="17" spans="1:4" ht="15.75" x14ac:dyDescent="0.25">
      <c r="A17" s="31"/>
      <c r="B17" s="31"/>
      <c r="C17" s="31"/>
      <c r="D17" s="31"/>
    </row>
    <row r="18" spans="1:4" ht="15.75" x14ac:dyDescent="0.25">
      <c r="A18" s="31"/>
      <c r="B18" s="31"/>
      <c r="C18" s="9" t="s">
        <v>69</v>
      </c>
      <c r="D18" s="31"/>
    </row>
    <row r="19" spans="1:4" ht="15.75" x14ac:dyDescent="0.25">
      <c r="A19" s="31"/>
      <c r="B19" s="31"/>
      <c r="C19" s="10" t="s">
        <v>9</v>
      </c>
      <c r="D19" s="31"/>
    </row>
    <row r="20" spans="1:4" ht="15.75" x14ac:dyDescent="0.25">
      <c r="A20" s="31"/>
      <c r="B20" s="31"/>
      <c r="C20" s="11" t="s">
        <v>10</v>
      </c>
      <c r="D20" s="31"/>
    </row>
    <row r="21" spans="1:4" ht="15.75" x14ac:dyDescent="0.25">
      <c r="A21" s="31"/>
      <c r="B21" s="31"/>
      <c r="C21" s="11"/>
      <c r="D21" s="31"/>
    </row>
    <row r="22" spans="1:4" ht="18.75" x14ac:dyDescent="0.3">
      <c r="A22" s="32"/>
      <c r="B22" s="32"/>
      <c r="C22" s="32"/>
      <c r="D22" s="32"/>
    </row>
    <row r="23" spans="1:4" ht="18.75" x14ac:dyDescent="0.3">
      <c r="A23" s="32"/>
      <c r="B23" s="32"/>
      <c r="C23" s="1" t="s">
        <v>70</v>
      </c>
      <c r="D23" s="32"/>
    </row>
    <row r="24" spans="1:4" ht="18.75" x14ac:dyDescent="0.3">
      <c r="A24" s="32"/>
      <c r="B24" s="32"/>
      <c r="C24" s="1"/>
      <c r="D24" s="32"/>
    </row>
    <row r="25" spans="1:4" ht="18.75" x14ac:dyDescent="0.3">
      <c r="A25" s="32"/>
      <c r="B25" s="32"/>
      <c r="C25" s="1"/>
      <c r="D25" s="32"/>
    </row>
    <row r="26" spans="1:4" ht="18.75" x14ac:dyDescent="0.3">
      <c r="A26" s="32"/>
      <c r="B26" s="32"/>
      <c r="C26" s="1"/>
      <c r="D26" s="32"/>
    </row>
    <row r="27" spans="1:4" ht="18.75" x14ac:dyDescent="0.3">
      <c r="A27" s="32"/>
      <c r="B27" s="32"/>
      <c r="C27" s="1"/>
      <c r="D27" s="32"/>
    </row>
    <row r="28" spans="1:4" ht="18.75" x14ac:dyDescent="0.3">
      <c r="A28" s="32"/>
      <c r="B28" s="32"/>
      <c r="C28" s="1"/>
      <c r="D28" s="32"/>
    </row>
    <row r="29" spans="1:4" ht="18.75" x14ac:dyDescent="0.3">
      <c r="A29" s="32"/>
      <c r="B29" s="32"/>
      <c r="C29" s="1"/>
      <c r="D29" s="32"/>
    </row>
    <row r="30" spans="1:4" ht="18.75" x14ac:dyDescent="0.3">
      <c r="A30" s="32"/>
      <c r="B30" s="32"/>
      <c r="C30" s="1"/>
      <c r="D30" s="32"/>
    </row>
    <row r="31" spans="1:4" ht="18.75" x14ac:dyDescent="0.3">
      <c r="A31" s="32"/>
      <c r="B31" s="32"/>
      <c r="C31" s="1"/>
      <c r="D31" s="32"/>
    </row>
    <row r="32" spans="1:4" ht="18.75" x14ac:dyDescent="0.3">
      <c r="A32" s="32"/>
      <c r="B32" s="32"/>
      <c r="C32" s="1"/>
      <c r="D32" s="32"/>
    </row>
  </sheetData>
  <mergeCells count="3">
    <mergeCell ref="A4:D4"/>
    <mergeCell ref="A5:D5"/>
    <mergeCell ref="A7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25" workbookViewId="0">
      <selection activeCell="A13" sqref="A13"/>
    </sheetView>
  </sheetViews>
  <sheetFormatPr defaultRowHeight="15" x14ac:dyDescent="0.25"/>
  <cols>
    <col min="1" max="1" width="50" style="30" customWidth="1"/>
    <col min="2" max="2" width="15.7109375" style="30" customWidth="1"/>
    <col min="3" max="3" width="50.28515625" style="30" customWidth="1"/>
    <col min="4" max="4" width="14.7109375" style="30" customWidth="1"/>
    <col min="5" max="5" width="12.42578125" style="30" customWidth="1"/>
    <col min="6" max="16384" width="9.140625" style="30"/>
  </cols>
  <sheetData>
    <row r="1" spans="1:6" x14ac:dyDescent="0.25">
      <c r="A1" s="14" t="s">
        <v>1</v>
      </c>
      <c r="B1" s="29"/>
      <c r="C1" s="29"/>
      <c r="D1" s="14" t="s">
        <v>0</v>
      </c>
      <c r="E1" s="2"/>
    </row>
    <row r="2" spans="1:6" ht="18.75" x14ac:dyDescent="0.3">
      <c r="A2" s="16" t="s">
        <v>62</v>
      </c>
      <c r="B2" s="29"/>
      <c r="C2" s="29"/>
      <c r="D2" s="29"/>
    </row>
    <row r="3" spans="1:6" ht="18.75" x14ac:dyDescent="0.3">
      <c r="A3" s="44" t="s">
        <v>140</v>
      </c>
      <c r="B3" s="29"/>
      <c r="C3" s="29"/>
      <c r="D3" s="29"/>
    </row>
    <row r="4" spans="1:6" ht="18.75" x14ac:dyDescent="0.3">
      <c r="A4" s="59" t="s">
        <v>63</v>
      </c>
      <c r="B4" s="60"/>
      <c r="C4" s="60"/>
      <c r="D4" s="60"/>
    </row>
    <row r="5" spans="1:6" ht="18.75" x14ac:dyDescent="0.3">
      <c r="A5" s="59"/>
      <c r="B5" s="60"/>
      <c r="C5" s="60"/>
      <c r="D5" s="60"/>
    </row>
    <row r="7" spans="1:6" ht="18.75" x14ac:dyDescent="0.3">
      <c r="A7" s="61" t="s">
        <v>73</v>
      </c>
      <c r="B7" s="61"/>
      <c r="C7" s="61"/>
      <c r="D7" s="61"/>
      <c r="E7" s="4"/>
      <c r="F7" s="4"/>
    </row>
    <row r="9" spans="1:6" ht="18.75" x14ac:dyDescent="0.3">
      <c r="C9" s="5"/>
      <c r="D9" s="13" t="s">
        <v>2</v>
      </c>
    </row>
    <row r="10" spans="1:6" ht="15.75" x14ac:dyDescent="0.25">
      <c r="A10" s="31"/>
      <c r="B10" s="31"/>
      <c r="C10" s="31"/>
      <c r="D10" s="31"/>
    </row>
    <row r="11" spans="1:6" ht="21.75" customHeight="1" x14ac:dyDescent="0.25">
      <c r="A11" s="17" t="s">
        <v>3</v>
      </c>
      <c r="B11" s="17" t="s">
        <v>4</v>
      </c>
      <c r="C11" s="17" t="s">
        <v>5</v>
      </c>
      <c r="D11" s="17" t="s">
        <v>4</v>
      </c>
    </row>
    <row r="12" spans="1:6" s="2" customFormat="1" ht="16.5" x14ac:dyDescent="0.25">
      <c r="A12" s="21" t="s">
        <v>6</v>
      </c>
      <c r="B12" s="21"/>
      <c r="C12" s="21"/>
      <c r="D12" s="21"/>
    </row>
    <row r="13" spans="1:6" ht="41.25" customHeight="1" x14ac:dyDescent="0.25">
      <c r="A13" s="41" t="s">
        <v>141</v>
      </c>
      <c r="B13" s="46">
        <v>183502500</v>
      </c>
      <c r="C13" s="23"/>
      <c r="D13" s="23"/>
    </row>
    <row r="14" spans="1:6" ht="34.5" customHeight="1" x14ac:dyDescent="0.25">
      <c r="A14" s="27"/>
      <c r="B14" s="23"/>
      <c r="C14" s="41" t="s">
        <v>142</v>
      </c>
      <c r="D14" s="40">
        <f>B13</f>
        <v>183502500</v>
      </c>
    </row>
    <row r="15" spans="1:6" s="2" customFormat="1" ht="28.5" customHeight="1" x14ac:dyDescent="0.25">
      <c r="A15" s="25" t="s">
        <v>7</v>
      </c>
      <c r="B15" s="21">
        <f>SUM(B13:B14)</f>
        <v>183502500</v>
      </c>
      <c r="C15" s="21"/>
      <c r="D15" s="21">
        <f>SUM(D14:D14)</f>
        <v>183502500</v>
      </c>
    </row>
    <row r="16" spans="1:6" ht="16.5" x14ac:dyDescent="0.25">
      <c r="A16" s="25" t="s">
        <v>8</v>
      </c>
      <c r="B16" s="21"/>
      <c r="C16" s="33"/>
      <c r="D16" s="34"/>
    </row>
    <row r="17" spans="1:4" ht="15.75" x14ac:dyDescent="0.25">
      <c r="A17" s="31"/>
      <c r="B17" s="31"/>
      <c r="C17" s="31"/>
      <c r="D17" s="31"/>
    </row>
    <row r="18" spans="1:4" ht="15.75" x14ac:dyDescent="0.25">
      <c r="A18" s="31"/>
      <c r="B18" s="31"/>
      <c r="C18" s="9" t="s">
        <v>69</v>
      </c>
      <c r="D18" s="31"/>
    </row>
    <row r="19" spans="1:4" ht="15.75" x14ac:dyDescent="0.25">
      <c r="A19" s="31"/>
      <c r="B19" s="31"/>
      <c r="C19" s="10" t="s">
        <v>9</v>
      </c>
      <c r="D19" s="31"/>
    </row>
    <row r="20" spans="1:4" ht="15.75" x14ac:dyDescent="0.25">
      <c r="A20" s="31"/>
      <c r="B20" s="31"/>
      <c r="C20" s="11" t="s">
        <v>10</v>
      </c>
      <c r="D20" s="31"/>
    </row>
    <row r="21" spans="1:4" ht="15.75" x14ac:dyDescent="0.25">
      <c r="A21" s="31"/>
      <c r="B21" s="31"/>
      <c r="C21" s="11"/>
      <c r="D21" s="31"/>
    </row>
    <row r="22" spans="1:4" ht="18.75" x14ac:dyDescent="0.3">
      <c r="A22" s="32"/>
      <c r="B22" s="32"/>
      <c r="C22" s="32"/>
      <c r="D22" s="32"/>
    </row>
    <row r="23" spans="1:4" ht="18.75" x14ac:dyDescent="0.3">
      <c r="A23" s="32"/>
      <c r="B23" s="32"/>
      <c r="C23" s="1" t="s">
        <v>70</v>
      </c>
      <c r="D23" s="32"/>
    </row>
    <row r="24" spans="1:4" ht="18.75" x14ac:dyDescent="0.3">
      <c r="A24" s="32"/>
      <c r="B24" s="32"/>
      <c r="C24" s="1"/>
      <c r="D24" s="32"/>
    </row>
    <row r="25" spans="1:4" ht="18.75" x14ac:dyDescent="0.3">
      <c r="A25" s="32"/>
      <c r="B25" s="32"/>
      <c r="C25" s="1"/>
      <c r="D25" s="32"/>
    </row>
    <row r="26" spans="1:4" ht="18.75" x14ac:dyDescent="0.3">
      <c r="A26" s="32"/>
      <c r="B26" s="32"/>
      <c r="C26" s="1"/>
      <c r="D26" s="32"/>
    </row>
    <row r="27" spans="1:4" ht="18.75" x14ac:dyDescent="0.3">
      <c r="A27" s="32"/>
      <c r="B27" s="32"/>
      <c r="C27" s="1"/>
      <c r="D27" s="32"/>
    </row>
    <row r="28" spans="1:4" ht="18.75" x14ac:dyDescent="0.3">
      <c r="A28" s="32"/>
      <c r="B28" s="32"/>
      <c r="C28" s="1"/>
      <c r="D28" s="32"/>
    </row>
    <row r="29" spans="1:4" ht="18.75" x14ac:dyDescent="0.3">
      <c r="A29" s="32"/>
      <c r="B29" s="32"/>
      <c r="C29" s="1"/>
      <c r="D29" s="32"/>
    </row>
    <row r="30" spans="1:4" ht="18.75" x14ac:dyDescent="0.3">
      <c r="A30" s="32"/>
      <c r="B30" s="32"/>
      <c r="C30" s="1"/>
      <c r="D30" s="32"/>
    </row>
    <row r="31" spans="1:4" ht="18.75" x14ac:dyDescent="0.3">
      <c r="A31" s="32"/>
      <c r="B31" s="32"/>
      <c r="C31" s="1"/>
      <c r="D31" s="32"/>
    </row>
    <row r="32" spans="1:4" ht="18.75" x14ac:dyDescent="0.3">
      <c r="A32" s="32"/>
      <c r="B32" s="32"/>
      <c r="C32" s="1"/>
      <c r="D32" s="32"/>
    </row>
  </sheetData>
  <mergeCells count="3">
    <mergeCell ref="A4:D4"/>
    <mergeCell ref="A5:D5"/>
    <mergeCell ref="A7:D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opLeftCell="A81" workbookViewId="0">
      <selection activeCell="E63" sqref="E63"/>
    </sheetView>
  </sheetViews>
  <sheetFormatPr defaultRowHeight="15" x14ac:dyDescent="0.25"/>
  <cols>
    <col min="1" max="1" width="42.7109375" style="30" customWidth="1"/>
    <col min="2" max="2" width="16.140625" style="30" customWidth="1"/>
    <col min="3" max="3" width="52.140625" style="30" customWidth="1"/>
    <col min="4" max="4" width="16.28515625" style="30" customWidth="1"/>
    <col min="5" max="16384" width="9.140625" style="30"/>
  </cols>
  <sheetData>
    <row r="1" spans="1:5" x14ac:dyDescent="0.25">
      <c r="A1" s="14" t="s">
        <v>1</v>
      </c>
      <c r="B1" s="29"/>
      <c r="C1" s="29"/>
      <c r="D1" s="14" t="s">
        <v>0</v>
      </c>
    </row>
    <row r="2" spans="1:5" ht="18.75" x14ac:dyDescent="0.3">
      <c r="A2" s="16" t="s">
        <v>62</v>
      </c>
      <c r="B2" s="29"/>
      <c r="C2" s="29"/>
      <c r="D2" s="29"/>
    </row>
    <row r="3" spans="1:5" ht="18.75" x14ac:dyDescent="0.3">
      <c r="A3" s="44" t="s">
        <v>75</v>
      </c>
      <c r="B3" s="29"/>
      <c r="C3" s="29"/>
      <c r="D3" s="29"/>
    </row>
    <row r="4" spans="1:5" ht="18.75" x14ac:dyDescent="0.3">
      <c r="A4" s="59" t="s">
        <v>63</v>
      </c>
      <c r="B4" s="60"/>
      <c r="C4" s="60"/>
      <c r="D4" s="60"/>
    </row>
    <row r="5" spans="1:5" ht="18.75" x14ac:dyDescent="0.3">
      <c r="A5" s="59"/>
      <c r="B5" s="60"/>
      <c r="C5" s="60"/>
      <c r="D5" s="60"/>
    </row>
    <row r="7" spans="1:5" ht="18.75" x14ac:dyDescent="0.3">
      <c r="A7" s="61" t="s">
        <v>73</v>
      </c>
      <c r="B7" s="61"/>
      <c r="C7" s="61"/>
      <c r="D7" s="61"/>
      <c r="E7" s="4"/>
    </row>
    <row r="8" spans="1:5" ht="18.75" x14ac:dyDescent="0.3">
      <c r="C8" s="5"/>
      <c r="D8" s="13" t="s">
        <v>2</v>
      </c>
    </row>
    <row r="9" spans="1:5" ht="15.75" x14ac:dyDescent="0.25">
      <c r="A9" s="31"/>
      <c r="B9" s="31"/>
      <c r="C9" s="31"/>
      <c r="D9" s="31"/>
    </row>
    <row r="10" spans="1:5" s="42" customFormat="1" ht="21.75" customHeight="1" x14ac:dyDescent="0.25">
      <c r="A10" s="17" t="s">
        <v>3</v>
      </c>
      <c r="B10" s="17" t="s">
        <v>4</v>
      </c>
      <c r="C10" s="17" t="s">
        <v>5</v>
      </c>
      <c r="D10" s="17" t="s">
        <v>4</v>
      </c>
    </row>
    <row r="11" spans="1:5" s="43" customFormat="1" ht="16.5" x14ac:dyDescent="0.25">
      <c r="A11" s="21" t="s">
        <v>6</v>
      </c>
      <c r="B11" s="21"/>
      <c r="C11" s="21"/>
      <c r="D11" s="21"/>
    </row>
    <row r="12" spans="1:5" s="42" customFormat="1" ht="22.5" customHeight="1" x14ac:dyDescent="0.25">
      <c r="A12" s="41" t="s">
        <v>78</v>
      </c>
      <c r="B12" s="23">
        <f>D61</f>
        <v>1750801814</v>
      </c>
      <c r="C12" s="23"/>
      <c r="D12" s="23"/>
    </row>
    <row r="13" spans="1:5" s="42" customFormat="1" ht="58.5" customHeight="1" x14ac:dyDescent="0.25">
      <c r="A13" s="27"/>
      <c r="B13" s="23"/>
      <c r="C13" s="52" t="s">
        <v>79</v>
      </c>
      <c r="D13" s="47">
        <v>126813220</v>
      </c>
    </row>
    <row r="14" spans="1:5" s="42" customFormat="1" ht="36" customHeight="1" x14ac:dyDescent="0.25">
      <c r="A14" s="27"/>
      <c r="B14" s="23"/>
      <c r="C14" s="52" t="s">
        <v>80</v>
      </c>
      <c r="D14" s="47">
        <v>25631520</v>
      </c>
    </row>
    <row r="15" spans="1:5" s="42" customFormat="1" ht="33" x14ac:dyDescent="0.25">
      <c r="A15" s="27"/>
      <c r="B15" s="23"/>
      <c r="C15" s="52" t="s">
        <v>81</v>
      </c>
      <c r="D15" s="47">
        <v>18480000</v>
      </c>
    </row>
    <row r="16" spans="1:5" s="42" customFormat="1" ht="33" x14ac:dyDescent="0.25">
      <c r="A16" s="27"/>
      <c r="B16" s="23"/>
      <c r="C16" s="52" t="s">
        <v>82</v>
      </c>
      <c r="D16" s="47">
        <v>15120000</v>
      </c>
    </row>
    <row r="17" spans="1:4" s="42" customFormat="1" ht="33" x14ac:dyDescent="0.25">
      <c r="A17" s="27"/>
      <c r="B17" s="23"/>
      <c r="C17" s="52" t="s">
        <v>83</v>
      </c>
      <c r="D17" s="47">
        <v>10270040</v>
      </c>
    </row>
    <row r="18" spans="1:4" s="42" customFormat="1" ht="33" x14ac:dyDescent="0.25">
      <c r="A18" s="27"/>
      <c r="B18" s="23"/>
      <c r="C18" s="52" t="s">
        <v>84</v>
      </c>
      <c r="D18" s="47">
        <v>4128000</v>
      </c>
    </row>
    <row r="19" spans="1:4" s="42" customFormat="1" ht="33" x14ac:dyDescent="0.25">
      <c r="A19" s="27"/>
      <c r="B19" s="23"/>
      <c r="C19" s="52" t="s">
        <v>85</v>
      </c>
      <c r="D19" s="49">
        <v>8352000</v>
      </c>
    </row>
    <row r="20" spans="1:4" s="42" customFormat="1" ht="33" x14ac:dyDescent="0.25">
      <c r="A20" s="27"/>
      <c r="B20" s="23"/>
      <c r="C20" s="52" t="s">
        <v>86</v>
      </c>
      <c r="D20" s="49">
        <v>23760000</v>
      </c>
    </row>
    <row r="21" spans="1:4" s="42" customFormat="1" ht="33" x14ac:dyDescent="0.25">
      <c r="A21" s="27"/>
      <c r="B21" s="23"/>
      <c r="C21" s="52" t="s">
        <v>87</v>
      </c>
      <c r="D21" s="49">
        <v>10068520</v>
      </c>
    </row>
    <row r="22" spans="1:4" s="42" customFormat="1" ht="49.5" x14ac:dyDescent="0.25">
      <c r="A22" s="27"/>
      <c r="B22" s="23"/>
      <c r="C22" s="52" t="s">
        <v>88</v>
      </c>
      <c r="D22" s="49">
        <v>152569930</v>
      </c>
    </row>
    <row r="23" spans="1:4" s="42" customFormat="1" ht="33" x14ac:dyDescent="0.25">
      <c r="A23" s="27"/>
      <c r="B23" s="23"/>
      <c r="C23" s="52" t="s">
        <v>89</v>
      </c>
      <c r="D23" s="49">
        <v>18480000</v>
      </c>
    </row>
    <row r="24" spans="1:4" s="42" customFormat="1" ht="33" x14ac:dyDescent="0.25">
      <c r="A24" s="27"/>
      <c r="B24" s="23"/>
      <c r="C24" s="52" t="s">
        <v>90</v>
      </c>
      <c r="D24" s="49">
        <v>31074000</v>
      </c>
    </row>
    <row r="25" spans="1:4" s="42" customFormat="1" ht="17.25" x14ac:dyDescent="0.25">
      <c r="A25" s="27"/>
      <c r="B25" s="23"/>
      <c r="C25" s="52" t="s">
        <v>91</v>
      </c>
      <c r="D25" s="47"/>
    </row>
    <row r="26" spans="1:4" s="42" customFormat="1" ht="33" x14ac:dyDescent="0.25">
      <c r="A26" s="27"/>
      <c r="B26" s="23"/>
      <c r="C26" s="52" t="s">
        <v>92</v>
      </c>
      <c r="D26" s="47">
        <v>4200000</v>
      </c>
    </row>
    <row r="27" spans="1:4" s="42" customFormat="1" ht="49.5" x14ac:dyDescent="0.25">
      <c r="A27" s="27"/>
      <c r="B27" s="23"/>
      <c r="C27" s="52" t="s">
        <v>93</v>
      </c>
      <c r="D27" s="47">
        <v>144098850</v>
      </c>
    </row>
    <row r="28" spans="1:4" s="42" customFormat="1" ht="49.5" x14ac:dyDescent="0.25">
      <c r="A28" s="27"/>
      <c r="B28" s="23"/>
      <c r="C28" s="52" t="s">
        <v>94</v>
      </c>
      <c r="D28" s="47">
        <v>13547138</v>
      </c>
    </row>
    <row r="29" spans="1:4" s="42" customFormat="1" ht="33" x14ac:dyDescent="0.25">
      <c r="A29" s="27"/>
      <c r="B29" s="23"/>
      <c r="C29" s="52" t="s">
        <v>95</v>
      </c>
      <c r="D29" s="47">
        <v>23760000</v>
      </c>
    </row>
    <row r="30" spans="1:4" s="42" customFormat="1" ht="33" x14ac:dyDescent="0.25">
      <c r="A30" s="27"/>
      <c r="B30" s="23"/>
      <c r="C30" s="51" t="s">
        <v>124</v>
      </c>
      <c r="D30" s="50">
        <v>17172500</v>
      </c>
    </row>
    <row r="31" spans="1:4" s="42" customFormat="1" ht="33" x14ac:dyDescent="0.25">
      <c r="A31" s="27"/>
      <c r="B31" s="23"/>
      <c r="C31" s="51" t="s">
        <v>125</v>
      </c>
      <c r="D31" s="50">
        <v>29441800</v>
      </c>
    </row>
    <row r="32" spans="1:4" s="42" customFormat="1" ht="17.25" x14ac:dyDescent="0.25">
      <c r="A32" s="27"/>
      <c r="B32" s="23"/>
      <c r="C32" s="48" t="s">
        <v>96</v>
      </c>
      <c r="D32" s="47"/>
    </row>
    <row r="33" spans="1:4" s="42" customFormat="1" ht="49.5" x14ac:dyDescent="0.25">
      <c r="A33" s="27"/>
      <c r="B33" s="23"/>
      <c r="C33" s="48" t="s">
        <v>97</v>
      </c>
      <c r="D33" s="47">
        <v>14823908</v>
      </c>
    </row>
    <row r="34" spans="1:4" s="42" customFormat="1" ht="33" x14ac:dyDescent="0.25">
      <c r="A34" s="27"/>
      <c r="B34" s="23"/>
      <c r="C34" s="48" t="s">
        <v>98</v>
      </c>
      <c r="D34" s="47">
        <v>32137300</v>
      </c>
    </row>
    <row r="35" spans="1:4" s="42" customFormat="1" ht="49.5" x14ac:dyDescent="0.25">
      <c r="A35" s="27"/>
      <c r="B35" s="23"/>
      <c r="C35" s="48" t="s">
        <v>99</v>
      </c>
      <c r="D35" s="47">
        <v>160806940</v>
      </c>
    </row>
    <row r="36" spans="1:4" s="42" customFormat="1" ht="33" x14ac:dyDescent="0.25">
      <c r="A36" s="27"/>
      <c r="B36" s="23"/>
      <c r="C36" s="48" t="s">
        <v>100</v>
      </c>
      <c r="D36" s="47">
        <v>5688000</v>
      </c>
    </row>
    <row r="37" spans="1:4" s="42" customFormat="1" ht="33" x14ac:dyDescent="0.25">
      <c r="A37" s="27"/>
      <c r="B37" s="23"/>
      <c r="C37" s="48" t="s">
        <v>101</v>
      </c>
      <c r="D37" s="47">
        <v>18672500</v>
      </c>
    </row>
    <row r="38" spans="1:4" s="42" customFormat="1" ht="33" x14ac:dyDescent="0.25">
      <c r="A38" s="27"/>
      <c r="B38" s="23"/>
      <c r="C38" s="48" t="s">
        <v>102</v>
      </c>
      <c r="D38" s="47">
        <v>23760000</v>
      </c>
    </row>
    <row r="39" spans="1:4" s="42" customFormat="1" ht="49.5" x14ac:dyDescent="0.25">
      <c r="A39" s="27"/>
      <c r="B39" s="23"/>
      <c r="C39" s="48" t="s">
        <v>103</v>
      </c>
      <c r="D39" s="47">
        <v>135479290</v>
      </c>
    </row>
    <row r="40" spans="1:4" s="42" customFormat="1" ht="33" x14ac:dyDescent="0.25">
      <c r="A40" s="27"/>
      <c r="B40" s="23"/>
      <c r="C40" s="48" t="s">
        <v>104</v>
      </c>
      <c r="D40" s="47">
        <v>29131800</v>
      </c>
    </row>
    <row r="41" spans="1:4" s="42" customFormat="1" ht="33" x14ac:dyDescent="0.25">
      <c r="A41" s="27"/>
      <c r="B41" s="23"/>
      <c r="C41" s="48" t="s">
        <v>105</v>
      </c>
      <c r="D41" s="47">
        <v>21120000</v>
      </c>
    </row>
    <row r="42" spans="1:4" s="42" customFormat="1" ht="49.5" x14ac:dyDescent="0.25">
      <c r="A42" s="27"/>
      <c r="B42" s="23"/>
      <c r="C42" s="48" t="s">
        <v>106</v>
      </c>
      <c r="D42" s="47">
        <v>13571800</v>
      </c>
    </row>
    <row r="43" spans="1:4" s="42" customFormat="1" ht="33" x14ac:dyDescent="0.25">
      <c r="A43" s="27"/>
      <c r="B43" s="23"/>
      <c r="C43" s="48" t="s">
        <v>107</v>
      </c>
      <c r="D43" s="47">
        <v>16800000</v>
      </c>
    </row>
    <row r="44" spans="1:4" s="42" customFormat="1" ht="33" x14ac:dyDescent="0.25">
      <c r="A44" s="27"/>
      <c r="B44" s="23"/>
      <c r="C44" s="48" t="s">
        <v>108</v>
      </c>
      <c r="D44" s="47">
        <v>2496000</v>
      </c>
    </row>
    <row r="45" spans="1:4" s="42" customFormat="1" ht="33" x14ac:dyDescent="0.25">
      <c r="A45" s="27"/>
      <c r="B45" s="23"/>
      <c r="C45" s="48" t="s">
        <v>109</v>
      </c>
      <c r="D45" s="47">
        <v>4896000</v>
      </c>
    </row>
    <row r="46" spans="1:4" s="42" customFormat="1" ht="49.5" x14ac:dyDescent="0.25">
      <c r="A46" s="27"/>
      <c r="B46" s="23"/>
      <c r="C46" s="48" t="s">
        <v>110</v>
      </c>
      <c r="D46" s="47">
        <v>155041900</v>
      </c>
    </row>
    <row r="47" spans="1:4" s="42" customFormat="1" ht="33" x14ac:dyDescent="0.25">
      <c r="A47" s="27"/>
      <c r="B47" s="23"/>
      <c r="C47" s="48" t="s">
        <v>111</v>
      </c>
      <c r="D47" s="47">
        <v>30684000</v>
      </c>
    </row>
    <row r="48" spans="1:4" s="42" customFormat="1" ht="33" x14ac:dyDescent="0.25">
      <c r="A48" s="27"/>
      <c r="B48" s="23"/>
      <c r="C48" s="48" t="s">
        <v>112</v>
      </c>
      <c r="D48" s="47">
        <v>18217500</v>
      </c>
    </row>
    <row r="49" spans="1:4" s="42" customFormat="1" ht="49.5" x14ac:dyDescent="0.25">
      <c r="A49" s="27"/>
      <c r="B49" s="23"/>
      <c r="C49" s="48" t="s">
        <v>113</v>
      </c>
      <c r="D49" s="47">
        <v>14516690</v>
      </c>
    </row>
    <row r="50" spans="1:4" s="42" customFormat="1" ht="33" x14ac:dyDescent="0.25">
      <c r="A50" s="27"/>
      <c r="B50" s="23"/>
      <c r="C50" s="48" t="s">
        <v>114</v>
      </c>
      <c r="D50" s="47">
        <v>23056000</v>
      </c>
    </row>
    <row r="51" spans="1:4" s="42" customFormat="1" ht="33" x14ac:dyDescent="0.25">
      <c r="A51" s="27"/>
      <c r="B51" s="23"/>
      <c r="C51" s="48" t="s">
        <v>115</v>
      </c>
      <c r="D51" s="47">
        <v>5688000</v>
      </c>
    </row>
    <row r="52" spans="1:4" s="42" customFormat="1" ht="49.5" x14ac:dyDescent="0.25">
      <c r="A52" s="27"/>
      <c r="B52" s="23"/>
      <c r="C52" s="48" t="s">
        <v>116</v>
      </c>
      <c r="D52" s="47">
        <v>135379060</v>
      </c>
    </row>
    <row r="53" spans="1:4" s="42" customFormat="1" ht="33" x14ac:dyDescent="0.25">
      <c r="A53" s="27"/>
      <c r="B53" s="23"/>
      <c r="C53" s="48" t="s">
        <v>117</v>
      </c>
      <c r="D53" s="47">
        <v>25036780</v>
      </c>
    </row>
    <row r="54" spans="1:4" s="42" customFormat="1" ht="33" x14ac:dyDescent="0.25">
      <c r="A54" s="27"/>
      <c r="B54" s="23"/>
      <c r="C54" s="48" t="s">
        <v>118</v>
      </c>
      <c r="D54" s="47">
        <v>23760000</v>
      </c>
    </row>
    <row r="55" spans="1:4" s="42" customFormat="1" ht="49.5" x14ac:dyDescent="0.25">
      <c r="A55" s="27"/>
      <c r="B55" s="23"/>
      <c r="C55" s="48" t="s">
        <v>119</v>
      </c>
      <c r="D55" s="47">
        <v>13264218</v>
      </c>
    </row>
    <row r="56" spans="1:4" s="42" customFormat="1" ht="33" x14ac:dyDescent="0.25">
      <c r="A56" s="27"/>
      <c r="B56" s="23"/>
      <c r="C56" s="48" t="s">
        <v>120</v>
      </c>
      <c r="D56" s="47">
        <v>16100000</v>
      </c>
    </row>
    <row r="57" spans="1:4" s="42" customFormat="1" ht="49.5" x14ac:dyDescent="0.25">
      <c r="A57" s="27"/>
      <c r="B57" s="23"/>
      <c r="C57" s="48" t="s">
        <v>121</v>
      </c>
      <c r="D57" s="47">
        <v>91370640</v>
      </c>
    </row>
    <row r="58" spans="1:4" s="42" customFormat="1" ht="33" x14ac:dyDescent="0.25">
      <c r="A58" s="27"/>
      <c r="B58" s="23"/>
      <c r="C58" s="48" t="s">
        <v>122</v>
      </c>
      <c r="D58" s="47">
        <v>20358080</v>
      </c>
    </row>
    <row r="59" spans="1:4" s="42" customFormat="1" ht="33" x14ac:dyDescent="0.25">
      <c r="A59" s="27"/>
      <c r="B59" s="23"/>
      <c r="C59" s="48" t="s">
        <v>123</v>
      </c>
      <c r="D59" s="47">
        <v>12144000</v>
      </c>
    </row>
    <row r="60" spans="1:4" s="42" customFormat="1" ht="49.5" x14ac:dyDescent="0.25">
      <c r="A60" s="27"/>
      <c r="B60" s="23"/>
      <c r="C60" s="48" t="s">
        <v>119</v>
      </c>
      <c r="D60" s="47">
        <v>9833890</v>
      </c>
    </row>
    <row r="61" spans="1:4" s="43" customFormat="1" ht="16.5" x14ac:dyDescent="0.25">
      <c r="A61" s="25" t="s">
        <v>7</v>
      </c>
      <c r="B61" s="21">
        <f>SUM(B12:B60)</f>
        <v>1750801814</v>
      </c>
      <c r="C61" s="21"/>
      <c r="D61" s="21">
        <f>SUM(D13:D60)</f>
        <v>1750801814</v>
      </c>
    </row>
    <row r="62" spans="1:4" s="42" customFormat="1" ht="16.5" x14ac:dyDescent="0.25">
      <c r="A62" s="25" t="s">
        <v>8</v>
      </c>
      <c r="B62" s="21"/>
      <c r="C62" s="33"/>
      <c r="D62" s="34"/>
    </row>
    <row r="63" spans="1:4" ht="15.75" x14ac:dyDescent="0.25">
      <c r="A63" s="31"/>
      <c r="B63" s="31"/>
      <c r="C63" s="31"/>
      <c r="D63" s="31"/>
    </row>
    <row r="64" spans="1:4" ht="15.75" x14ac:dyDescent="0.25">
      <c r="A64" s="31"/>
      <c r="B64" s="31"/>
      <c r="C64" s="9" t="s">
        <v>69</v>
      </c>
      <c r="D64" s="31"/>
    </row>
    <row r="65" spans="1:4" ht="15.75" x14ac:dyDescent="0.25">
      <c r="A65" s="31"/>
      <c r="B65" s="31"/>
      <c r="C65" s="10" t="s">
        <v>9</v>
      </c>
      <c r="D65" s="31"/>
    </row>
    <row r="66" spans="1:4" ht="15.75" x14ac:dyDescent="0.25">
      <c r="A66" s="31"/>
      <c r="B66" s="31"/>
      <c r="C66" s="11" t="s">
        <v>10</v>
      </c>
      <c r="D66" s="31"/>
    </row>
    <row r="67" spans="1:4" ht="15.75" x14ac:dyDescent="0.25">
      <c r="A67" s="31"/>
      <c r="B67" s="31"/>
      <c r="C67" s="11"/>
      <c r="D67" s="31"/>
    </row>
    <row r="68" spans="1:4" ht="18.75" x14ac:dyDescent="0.3">
      <c r="A68" s="32"/>
      <c r="B68" s="32"/>
      <c r="C68" s="32"/>
      <c r="D68" s="32"/>
    </row>
    <row r="69" spans="1:4" ht="18.75" x14ac:dyDescent="0.3">
      <c r="A69" s="32"/>
      <c r="B69" s="32"/>
      <c r="C69" s="1" t="s">
        <v>70</v>
      </c>
      <c r="D69" s="32"/>
    </row>
    <row r="70" spans="1:4" ht="18.75" x14ac:dyDescent="0.3">
      <c r="A70" s="32"/>
      <c r="B70" s="32"/>
      <c r="C70" s="1"/>
      <c r="D70" s="32"/>
    </row>
    <row r="71" spans="1:4" ht="18.75" x14ac:dyDescent="0.3">
      <c r="A71" s="32"/>
      <c r="B71" s="32"/>
      <c r="C71" s="1"/>
      <c r="D71" s="32"/>
    </row>
    <row r="72" spans="1:4" ht="18.75" x14ac:dyDescent="0.3">
      <c r="A72" s="32"/>
      <c r="B72" s="32"/>
      <c r="C72" s="1"/>
      <c r="D72" s="32"/>
    </row>
    <row r="73" spans="1:4" ht="18.75" x14ac:dyDescent="0.3">
      <c r="A73" s="32"/>
      <c r="B73" s="32"/>
      <c r="C73" s="1"/>
      <c r="D73" s="32"/>
    </row>
    <row r="74" spans="1:4" ht="18.75" x14ac:dyDescent="0.3">
      <c r="A74" s="32"/>
      <c r="B74" s="32"/>
      <c r="C74" s="1"/>
      <c r="D74" s="32"/>
    </row>
    <row r="75" spans="1:4" ht="18.75" x14ac:dyDescent="0.3">
      <c r="A75" s="32"/>
      <c r="B75" s="32"/>
      <c r="C75" s="1"/>
      <c r="D75" s="32"/>
    </row>
  </sheetData>
  <mergeCells count="3">
    <mergeCell ref="A4:D4"/>
    <mergeCell ref="A5:D5"/>
    <mergeCell ref="A7:D7"/>
  </mergeCells>
  <pageMargins left="0.65" right="0.21" top="0.34" bottom="0.24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workbookViewId="0">
      <selection activeCell="L35" sqref="L35"/>
    </sheetView>
  </sheetViews>
  <sheetFormatPr defaultRowHeight="15" x14ac:dyDescent="0.25"/>
  <cols>
    <col min="1" max="1" width="44.140625" style="30" customWidth="1"/>
    <col min="2" max="2" width="18.85546875" style="30" customWidth="1"/>
    <col min="3" max="3" width="52.140625" style="30" customWidth="1"/>
    <col min="4" max="4" width="14.28515625" style="30" customWidth="1"/>
    <col min="5" max="5" width="10.85546875" style="30" hidden="1" customWidth="1"/>
    <col min="6" max="6" width="12.28515625" style="30" hidden="1" customWidth="1"/>
    <col min="7" max="7" width="14" style="30" hidden="1" customWidth="1"/>
    <col min="8" max="10" width="10.85546875" style="30" hidden="1" customWidth="1"/>
    <col min="11" max="11" width="9.140625" style="30"/>
    <col min="12" max="12" width="11.140625" style="30" bestFit="1" customWidth="1"/>
    <col min="13" max="16384" width="9.140625" style="30"/>
  </cols>
  <sheetData>
    <row r="1" spans="1:10" x14ac:dyDescent="0.25">
      <c r="A1" s="14" t="s">
        <v>1</v>
      </c>
      <c r="B1" s="29"/>
      <c r="C1" s="29"/>
      <c r="D1" s="14" t="s">
        <v>0</v>
      </c>
      <c r="E1" s="2"/>
    </row>
    <row r="2" spans="1:10" ht="18.75" x14ac:dyDescent="0.3">
      <c r="A2" s="16" t="s">
        <v>62</v>
      </c>
      <c r="B2" s="29"/>
      <c r="C2" s="29"/>
      <c r="D2" s="29"/>
    </row>
    <row r="3" spans="1:10" ht="18.75" x14ac:dyDescent="0.3">
      <c r="A3" s="44" t="s">
        <v>76</v>
      </c>
      <c r="B3" s="29"/>
      <c r="C3" s="29"/>
      <c r="D3" s="29"/>
    </row>
    <row r="4" spans="1:10" ht="18.75" x14ac:dyDescent="0.3">
      <c r="A4" s="59" t="s">
        <v>63</v>
      </c>
      <c r="B4" s="60"/>
      <c r="C4" s="60"/>
      <c r="D4" s="60"/>
    </row>
    <row r="5" spans="1:10" ht="18.75" x14ac:dyDescent="0.3">
      <c r="A5" s="59"/>
      <c r="B5" s="60"/>
      <c r="C5" s="60"/>
      <c r="D5" s="60"/>
    </row>
    <row r="7" spans="1:10" ht="18.75" x14ac:dyDescent="0.3">
      <c r="A7" s="61" t="s">
        <v>126</v>
      </c>
      <c r="B7" s="61"/>
      <c r="C7" s="61"/>
      <c r="D7" s="61"/>
      <c r="E7" s="4"/>
      <c r="F7" s="4"/>
    </row>
    <row r="9" spans="1:10" ht="18.75" x14ac:dyDescent="0.3">
      <c r="C9" s="5"/>
      <c r="D9" s="13" t="s">
        <v>2</v>
      </c>
    </row>
    <row r="10" spans="1:10" ht="15.75" x14ac:dyDescent="0.25">
      <c r="A10" s="31"/>
      <c r="B10" s="31"/>
      <c r="C10" s="31"/>
      <c r="D10" s="31"/>
    </row>
    <row r="11" spans="1:10" ht="16.5" x14ac:dyDescent="0.25">
      <c r="A11" s="17" t="s">
        <v>3</v>
      </c>
      <c r="B11" s="17" t="s">
        <v>4</v>
      </c>
      <c r="C11" s="17" t="s">
        <v>5</v>
      </c>
      <c r="D11" s="17" t="s">
        <v>4</v>
      </c>
    </row>
    <row r="12" spans="1:10" s="2" customFormat="1" ht="16.5" x14ac:dyDescent="0.25">
      <c r="A12" s="21" t="s">
        <v>6</v>
      </c>
      <c r="B12" s="21"/>
      <c r="C12" s="21"/>
      <c r="D12" s="21"/>
    </row>
    <row r="13" spans="1:10" ht="16.5" x14ac:dyDescent="0.25">
      <c r="A13" s="23" t="s">
        <v>127</v>
      </c>
      <c r="B13" s="46">
        <v>503387500</v>
      </c>
      <c r="C13" s="23"/>
      <c r="D13" s="23"/>
    </row>
    <row r="14" spans="1:10" ht="16.5" x14ac:dyDescent="0.25">
      <c r="A14" s="27"/>
      <c r="B14" s="23"/>
      <c r="C14" s="36" t="s">
        <v>130</v>
      </c>
      <c r="D14" s="40">
        <v>337898840</v>
      </c>
      <c r="E14" s="30">
        <f>110325000+26850000+65550000+65800000+65750000</f>
        <v>334275000</v>
      </c>
      <c r="F14" s="30">
        <f>3302500+1638750+3307500+3277500+3290000</f>
        <v>14816250</v>
      </c>
      <c r="G14" s="30">
        <f>52840000+26220000+52920000+52440000+52640000</f>
        <v>237060000</v>
      </c>
      <c r="H14" s="30">
        <v>37950000</v>
      </c>
      <c r="I14" s="30" t="e">
        <f>SUM(F14:H14)+D24+D25+#REF!+#REF!+#REF!+#REF!+#REF!+#REF!+#REF!+#REF!+#REF!+#REF!+#REF!+D23+#REF!</f>
        <v>#REF!</v>
      </c>
      <c r="J14" s="30" t="s">
        <v>64</v>
      </c>
    </row>
    <row r="15" spans="1:10" ht="24.75" customHeight="1" x14ac:dyDescent="0.25">
      <c r="A15" s="27"/>
      <c r="B15" s="23"/>
      <c r="C15" s="36" t="s">
        <v>131</v>
      </c>
      <c r="D15" s="40">
        <v>84474710</v>
      </c>
    </row>
    <row r="16" spans="1:10" ht="16.5" x14ac:dyDescent="0.25">
      <c r="A16" s="27"/>
      <c r="B16" s="23"/>
      <c r="C16" s="53" t="s">
        <v>128</v>
      </c>
      <c r="D16" s="58">
        <f>5688452+8708007+8746969+8162539</f>
        <v>31305967</v>
      </c>
    </row>
    <row r="17" spans="1:9" ht="16.5" x14ac:dyDescent="0.25">
      <c r="A17" s="27"/>
      <c r="B17" s="23"/>
      <c r="C17" s="53" t="s">
        <v>129</v>
      </c>
      <c r="D17" s="58">
        <f>3780000+1617000+1333500+3139500+2698500</f>
        <v>12568500</v>
      </c>
    </row>
    <row r="18" spans="1:9" ht="16.5" x14ac:dyDescent="0.25">
      <c r="A18" s="27"/>
      <c r="B18" s="23"/>
      <c r="C18" s="54" t="s">
        <v>132</v>
      </c>
      <c r="D18" s="58">
        <v>2299283</v>
      </c>
      <c r="E18" s="30" t="e">
        <f>D18+#REF!</f>
        <v>#REF!</v>
      </c>
      <c r="G18" s="30">
        <f>E14-296325000</f>
        <v>37950000</v>
      </c>
    </row>
    <row r="19" spans="1:9" ht="21.75" customHeight="1" x14ac:dyDescent="0.25">
      <c r="A19" s="27"/>
      <c r="B19" s="23"/>
      <c r="C19" s="54" t="s">
        <v>133</v>
      </c>
      <c r="D19" s="58">
        <v>1800000</v>
      </c>
    </row>
    <row r="20" spans="1:9" ht="16.5" x14ac:dyDescent="0.25">
      <c r="A20" s="27"/>
      <c r="B20" s="23"/>
      <c r="C20" s="55" t="s">
        <v>134</v>
      </c>
      <c r="D20" s="58">
        <f>2170000+2542000+2875000</f>
        <v>7587000</v>
      </c>
    </row>
    <row r="21" spans="1:9" ht="16.5" x14ac:dyDescent="0.25">
      <c r="A21" s="27"/>
      <c r="B21" s="23"/>
      <c r="C21" s="55" t="s">
        <v>135</v>
      </c>
      <c r="D21" s="58">
        <v>8390000</v>
      </c>
    </row>
    <row r="22" spans="1:9" ht="16.5" x14ac:dyDescent="0.25">
      <c r="A22" s="27"/>
      <c r="B22" s="23"/>
      <c r="C22" s="55" t="s">
        <v>136</v>
      </c>
      <c r="D22" s="58">
        <f>3675000+5059000</f>
        <v>8734000</v>
      </c>
    </row>
    <row r="23" spans="1:9" ht="16.5" x14ac:dyDescent="0.25">
      <c r="A23" s="27"/>
      <c r="B23" s="23"/>
      <c r="C23" s="56" t="s">
        <v>137</v>
      </c>
      <c r="D23" s="58">
        <v>1370000</v>
      </c>
      <c r="E23" s="30" t="e">
        <f>D23+#REF!+#REF!</f>
        <v>#REF!</v>
      </c>
    </row>
    <row r="24" spans="1:9" ht="16.5" x14ac:dyDescent="0.25">
      <c r="A24" s="27"/>
      <c r="B24" s="23"/>
      <c r="C24" s="55" t="s">
        <v>138</v>
      </c>
      <c r="D24" s="57">
        <f>800000+5750000</f>
        <v>6550000</v>
      </c>
    </row>
    <row r="25" spans="1:9" ht="16.5" x14ac:dyDescent="0.25">
      <c r="A25" s="27"/>
      <c r="B25" s="23"/>
      <c r="C25" s="55" t="s">
        <v>139</v>
      </c>
      <c r="D25" s="57">
        <f>66000+74800+66000+68200+68200+66000</f>
        <v>409200</v>
      </c>
      <c r="E25" s="30" t="e">
        <f>D25+#REF!</f>
        <v>#REF!</v>
      </c>
    </row>
    <row r="26" spans="1:9" ht="16.5" x14ac:dyDescent="0.25">
      <c r="A26" s="25" t="s">
        <v>7</v>
      </c>
      <c r="B26" s="21">
        <f>SUM(B12:B25)</f>
        <v>503387500</v>
      </c>
      <c r="C26" s="36"/>
      <c r="D26" s="37">
        <f>SUM(D14:D25)</f>
        <v>503387500</v>
      </c>
    </row>
    <row r="27" spans="1:9" ht="16.5" x14ac:dyDescent="0.25">
      <c r="A27" s="25" t="s">
        <v>8</v>
      </c>
      <c r="B27" s="21">
        <f>B26-D26</f>
        <v>0</v>
      </c>
      <c r="C27" s="33"/>
      <c r="D27" s="34"/>
    </row>
    <row r="28" spans="1:9" ht="15.75" x14ac:dyDescent="0.25">
      <c r="A28" s="31"/>
      <c r="B28" s="31"/>
      <c r="C28" s="31"/>
      <c r="D28" s="31"/>
      <c r="H28" s="30">
        <f>110325000+26850000+65750000+65550000+65800000</f>
        <v>334275000</v>
      </c>
      <c r="I28" s="30">
        <f>94092500+33275550+70239500+69451050+67216400</f>
        <v>334275000</v>
      </c>
    </row>
    <row r="29" spans="1:9" ht="15.75" x14ac:dyDescent="0.25">
      <c r="A29" s="31"/>
      <c r="B29" s="31"/>
      <c r="C29" s="9" t="s">
        <v>69</v>
      </c>
      <c r="D29" s="31"/>
    </row>
    <row r="30" spans="1:9" ht="15.75" x14ac:dyDescent="0.25">
      <c r="A30" s="31"/>
      <c r="B30" s="31"/>
      <c r="C30" s="10" t="s">
        <v>9</v>
      </c>
      <c r="D30" s="31"/>
    </row>
    <row r="31" spans="1:9" ht="15.75" x14ac:dyDescent="0.25">
      <c r="A31" s="31"/>
      <c r="B31" s="31"/>
      <c r="C31" s="11" t="s">
        <v>10</v>
      </c>
      <c r="D31" s="31"/>
    </row>
    <row r="32" spans="1:9" ht="15.75" x14ac:dyDescent="0.25">
      <c r="A32" s="31"/>
      <c r="B32" s="31"/>
      <c r="C32" s="11"/>
      <c r="D32" s="31"/>
    </row>
    <row r="33" spans="1:4" ht="18.75" x14ac:dyDescent="0.3">
      <c r="A33" s="32"/>
      <c r="B33" s="32"/>
      <c r="C33" s="32"/>
      <c r="D33" s="32"/>
    </row>
    <row r="34" spans="1:4" ht="18.75" x14ac:dyDescent="0.3">
      <c r="A34" s="32"/>
      <c r="B34" s="32"/>
      <c r="C34" s="1" t="s">
        <v>70</v>
      </c>
      <c r="D34" s="32"/>
    </row>
    <row r="35" spans="1:4" ht="18.75" x14ac:dyDescent="0.3">
      <c r="A35" s="32"/>
      <c r="B35" s="32"/>
      <c r="C35" s="1"/>
      <c r="D35" s="32"/>
    </row>
    <row r="36" spans="1:4" ht="18.75" x14ac:dyDescent="0.3">
      <c r="A36" s="32"/>
      <c r="B36" s="32"/>
      <c r="C36" s="1"/>
      <c r="D36" s="32"/>
    </row>
    <row r="37" spans="1:4" ht="18.75" x14ac:dyDescent="0.3">
      <c r="A37" s="32"/>
      <c r="B37" s="32"/>
      <c r="C37" s="1"/>
      <c r="D37" s="32"/>
    </row>
    <row r="38" spans="1:4" ht="18.75" x14ac:dyDescent="0.3">
      <c r="A38" s="32"/>
      <c r="B38" s="32"/>
      <c r="C38" s="1"/>
      <c r="D38" s="32"/>
    </row>
    <row r="39" spans="1:4" ht="18.75" x14ac:dyDescent="0.3">
      <c r="A39" s="32"/>
      <c r="B39" s="32"/>
      <c r="C39" s="1"/>
      <c r="D39" s="32"/>
    </row>
    <row r="40" spans="1:4" ht="18.75" x14ac:dyDescent="0.3">
      <c r="A40" s="32"/>
      <c r="B40" s="32"/>
      <c r="C40" s="1"/>
      <c r="D40" s="32"/>
    </row>
    <row r="41" spans="1:4" ht="18.75" x14ac:dyDescent="0.3">
      <c r="A41" s="32"/>
      <c r="B41" s="32"/>
      <c r="C41" s="1"/>
      <c r="D41" s="32"/>
    </row>
    <row r="42" spans="1:4" ht="18.75" x14ac:dyDescent="0.3">
      <c r="A42" s="32"/>
      <c r="B42" s="32"/>
      <c r="C42" s="1"/>
      <c r="D42" s="32"/>
    </row>
    <row r="43" spans="1:4" ht="18.75" x14ac:dyDescent="0.3">
      <c r="A43" s="32"/>
      <c r="B43" s="32"/>
      <c r="C43" s="1"/>
      <c r="D43" s="32"/>
    </row>
  </sheetData>
  <mergeCells count="3">
    <mergeCell ref="A4:D4"/>
    <mergeCell ref="A5:D5"/>
    <mergeCell ref="A7:D7"/>
  </mergeCells>
  <pageMargins left="0.88" right="0.16" top="0.36" bottom="0.2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 trú </vt:lpstr>
      <vt:lpstr>BAO MAU</vt:lpstr>
      <vt:lpstr>VAT DUNG BT</vt:lpstr>
      <vt:lpstr>CAN TIN</vt:lpstr>
      <vt:lpstr>GAS NAU</vt:lpstr>
      <vt:lpstr>CONG NAU</vt:lpstr>
      <vt:lpstr>An</vt:lpstr>
      <vt:lpstr>BUOI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2018-09-13T01:47:58Z</cp:lastPrinted>
  <dcterms:created xsi:type="dcterms:W3CDTF">2016-12-27T13:25:17Z</dcterms:created>
  <dcterms:modified xsi:type="dcterms:W3CDTF">2021-06-27T13:47:09Z</dcterms:modified>
</cp:coreProperties>
</file>